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IRETBL2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<sst xmlns="http://schemas.openxmlformats.org/spreadsheetml/2006/main" count="88" uniqueCount="88">
  <si>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Copper Wire Table with multiple strand equivalents</t>
  </si>
  <si>
    <t>DDS 8/26/02   Parameters for sizes 5-0, 6-0, and 41-56 are derived / extrapolated.</t>
  </si>
  <si>
    <t>AWGgauge,Diameter(mils),CrossSectionalArea,CrossSectionalArea,Ohms/1000ft,Pounds/1000ft,Feet/Pound,Feet/Ohm,Ohm/Pound,</t>
  </si>
  <si>
    <t>AWG</t>
  </si>
  <si>
    <t>Diameter</t>
  </si>
  <si>
    <t>Area</t>
  </si>
  <si>
    <t>Area</t>
  </si>
  <si>
    <t>Ohms /</t>
  </si>
  <si>
    <t>Pounds /</t>
  </si>
  <si>
    <t>Feet /</t>
  </si>
  <si>
    <t>Feet /</t>
  </si>
  <si>
    <t>Ohm /</t>
  </si>
  <si>
    <t>AWG</t>
  </si>
  <si>
    <t>Multistranding equivalents:</t>
  </si>
  <si>
    <t>AWG</t>
  </si>
  <si>
    <t>Gauge</t>
  </si>
  <si>
    <t>(mils)</t>
  </si>
  <si>
    <t>(circ Mils)</t>
  </si>
  <si>
    <t>(sq In)</t>
  </si>
  <si>
    <t>1000 Ft.</t>
  </si>
  <si>
    <t>1000 Ft.</t>
  </si>
  <si>
    <t>Pound</t>
  </si>
  <si>
    <t>Ohm</t>
  </si>
  <si>
    <t>Pound</t>
  </si>
  <si>
    <t>Gauge</t>
  </si>
  <si>
    <t>Gauge</t>
  </si>
  <si>
    <t xml:space="preserve"> 40, 3.145, 9.888, 0.000007766, 1049, 0.02993, 33410, 0.9534, 35040,</t>
  </si>
  <si>
    <t xml:space="preserve"> 39, 3.531, 12.47, 0.000009793, 831.8, 0.03774, 26500, 1.202, 22040,</t>
  </si>
  <si>
    <t xml:space="preserve"> 38, 3.965, 15.72, 0.00001235, 659.6, 0.04759, 21010, 1.516, 13860,</t>
  </si>
  <si>
    <t xml:space="preserve"> 37, 4.453, 19.83, 0.00001557, 523.1, 0.06001, 16660, 1.912, 8717,</t>
  </si>
  <si>
    <t xml:space="preserve"> 36, 5.000, 25.00, 0.00001964, 414.8, 0.07568, 13210, 2.411, 5482,</t>
  </si>
  <si>
    <t xml:space="preserve"> 35, 5.615, 31.52, 0.00002476, 329.0, 0.09542, 10480, 3.040, 3448,</t>
  </si>
  <si>
    <t xml:space="preserve"> 34, 6.305, 39.75, 0.00003122, 260.9, 0.1203, 8310, 3.833, 2168,</t>
  </si>
  <si>
    <t xml:space="preserve"> 33, 7.080, 50.13, 0.00003937, 206.9, 0.1517, 6591, 4.833, 1364,</t>
  </si>
  <si>
    <t xml:space="preserve"> 32, 7.950, 63.21, 0.00004964, 164.1, 0.1913, 5227, 6.095, 857.6,</t>
  </si>
  <si>
    <t xml:space="preserve"> 31, 8.928, 79.7, 0.00006260, 130.1, 0.2413, 4145, 7.685, 539.3,</t>
  </si>
  <si>
    <t xml:space="preserve"> 30, 10.03, 100.5, 0.00007894, 103.2, 0.3042, 3287, 9.691, 339.2,</t>
  </si>
  <si>
    <t xml:space="preserve"> 29, 11.26, 126.7, 0.00009953, 81.83, 0.3836, 2607, 12.22, 213.3,</t>
  </si>
  <si>
    <t xml:space="preserve"> 28, 12.64, 159.8, 0.0001255, 64.90, 0.4837, 2067, 15.41, 134.2,</t>
  </si>
  <si>
    <t xml:space="preserve"> 27, 14.20, 201.5, 0.0001583, 51.47, 0.6100, 1639, 19.43, 84.37,</t>
  </si>
  <si>
    <t xml:space="preserve"> 26, 15.94, 254.1, 0.0001996, 40.81, 0.7692, 1300, 24.50, 53.06,</t>
  </si>
  <si>
    <t xml:space="preserve"> 25, 17.90, 320.4, 0.0002517, 32.37, 0.9699, 1031, 30.90, 33.37,</t>
  </si>
  <si>
    <t xml:space="preserve"> 24, 20.10, 404.0, 0.0003173, 25.67, 1.223, 817.7, 38.96, 20.99,</t>
  </si>
  <si>
    <t xml:space="preserve"> 23, 22.57, 509.5, 0.0004002, 20.36, 1.542, 648.4, 49.13, 13.20,</t>
  </si>
  <si>
    <t xml:space="preserve"> 22, 25.35, 642.4, 0.0005046, 16.14, 1.945, 514.2, 61.95, 8.301,</t>
  </si>
  <si>
    <t xml:space="preserve"> 21, 28.46, 810.1, 0.0006363, 12.80, 2.452, 407.8, 78.11, 5.221,</t>
  </si>
  <si>
    <t xml:space="preserve"> 20, 31.96, 1022, 0.0008023, 10.15, 3.092, 323.4, 98.50, 3.283,</t>
  </si>
  <si>
    <t xml:space="preserve"> 19, 35.89, 1288, 0.001012, 8.051, 3.899, 256.5, 124.2, 2.065,</t>
  </si>
  <si>
    <t xml:space="preserve"> 18, 40.30, 1624, 0.001276, 6.385, 4.917, 203.4, 156.6, 1.299,</t>
  </si>
  <si>
    <t xml:space="preserve"> 17, 45.26, 2048, 0.001609, 5.064, 6.200, 161.3, 197.5, 0.8167,</t>
  </si>
  <si>
    <t xml:space="preserve"> 16, 50.82, 2583, 0.002028, 4.016, 7.818, 127.9, 249.0, 0.5136,</t>
  </si>
  <si>
    <t xml:space="preserve"> 15, 57.07, 3257, 0.002558, 3.184, 9.858, 101.4, 314.0, 0.3230,</t>
  </si>
  <si>
    <t xml:space="preserve"> 14, 64.08, 4107, 0.003225, 2.525, 12.43, 80.44, 396.0, 0.2032,</t>
  </si>
  <si>
    <t xml:space="preserve"> 13, 71.96, 5178, 0.004067, 2.003, 15.68, 63.80, 499.3, 0.1278,</t>
  </si>
  <si>
    <t xml:space="preserve"> 12, 80.81, 6530, 0.005129, 1.588, 19.77, 50.59, 629.6, 0.08035,</t>
  </si>
  <si>
    <t xml:space="preserve"> 11, 90.74, 8234, 0.006467, 1.260, 24.92, 40.12, 794.0, 0.05053,</t>
  </si>
  <si>
    <t xml:space="preserve"> 10, 101.9, 10380, 0.008155, 0.9989, 31.43, 31.82, 1001, 0.03178,</t>
  </si>
  <si>
    <t xml:space="preserve"> 9, 114.4, 13090, 0.01028, 0.7921, 39.63, 25.23, 1262, 0.01999,</t>
  </si>
  <si>
    <t xml:space="preserve"> 8, 128.5, 16510, 0.01297, 0.6282, 49.98, 20.01, 1592, 0.01257,</t>
  </si>
  <si>
    <t xml:space="preserve"> 7, 144.3, 20820, 0.01635, 0.4982, 63.02, 15.87, 2007, 0.007905,</t>
  </si>
  <si>
    <t xml:space="preserve"> 6, 162.0, 26250, 0.02062, 0.3951, 79.46, 12.58, 2531, 0.004972,</t>
  </si>
  <si>
    <t xml:space="preserve"> 5, 181.9, 33100, 0.02600, 0.3133, 100.2, 9.980, 3192, 0.003127,</t>
  </si>
  <si>
    <t xml:space="preserve"> 4, 204.3, 41740, 0.03278, 0.2485, 126.4, 7.914, 4025, 0.001966,</t>
  </si>
  <si>
    <t xml:space="preserve"> 3, 229.4, 52640, 0.04134, 0.1970, 159.3, 6.276, 5075, 0.001237,</t>
  </si>
  <si>
    <t xml:space="preserve"> 2, 257.6, 66370, 0.05213, 0.1563, 200.9, 4.977, 6400, 0.0007778,</t>
  </si>
  <si>
    <t xml:space="preserve"> 1, 289.3, 83690, 0.06573, 0.1239, 253.3, 3.947, 8070, 0.0004891,</t>
  </si>
  <si>
    <t xml:space="preserve"> "0", 324.9, 105500, 0.08289, 0.0983, 319.5, 3.130, 10180, 0.0003076,</t>
  </si>
  <si>
    <t>0</t>
  </si>
  <si>
    <t>0</t>
  </si>
  <si>
    <t>0</t>
  </si>
  <si>
    <t xml:space="preserve"> "00", 364.8, 133100, 0.1045, 0.0779, 402.8, 2.482, 12830, 0.0001935,</t>
  </si>
  <si>
    <t>00</t>
  </si>
  <si>
    <t>00</t>
  </si>
  <si>
    <t>00</t>
  </si>
  <si>
    <t xml:space="preserve"> "000", 409.6, 167800, 0.1318, 0.0618, 507.9, 1.968, 16180, 0.0001217,</t>
  </si>
  <si>
    <t>000</t>
  </si>
  <si>
    <t>000</t>
  </si>
  <si>
    <t>000</t>
  </si>
  <si>
    <t xml:space="preserve"> "0000", 460.0, 211600, 0.1662, 0.0490, 640.5, 1.561, 20400, 0.00007652,</t>
  </si>
  <si>
    <t>0000</t>
  </si>
  <si>
    <t>0000</t>
  </si>
  <si>
    <t>0000</t>
  </si>
  <si>
    <t>00000</t>
  </si>
  <si>
    <t>00000</t>
  </si>
  <si>
    <t>00000</t>
  </si>
  <si>
    <t>000000</t>
  </si>
  <si>
    <t>000000</t>
  </si>
  <si>
    <t>000000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</si>
</sst>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0000000"/>
    <numFmt numFmtId="166" formatCode="0"/>
    <numFmt numFmtId="167" formatCode="@"/>
    <numFmt numFmtId="168" formatCode="0.0000"/>
    <numFmt numFmtId="169" formatCode="0.0000000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6" fontId="1" fillId="0" borderId="0" xfId="0" applyAlignment="1">
      <alignment/>
    </xf>
    <xf numFmtId="164" fontId="2" fillId="0" borderId="0" xfId="0" applyAlignment="1">
      <alignment horizontal="right"/>
    </xf>
    <xf numFmtId="164" fontId="1" fillId="0" borderId="0" xfId="0" applyAlignment="1">
      <alignment horizontal="right"/>
    </xf>
    <xf numFmtId="167" fontId="1" fillId="0" borderId="0" xfId="0" applyAlignment="1">
      <alignment horizontal="right"/>
    </xf>
    <xf numFmtId="164" fontId="1" fillId="0" borderId="0" xfId="0" applyAlignment="1">
      <alignment horizontal="right"/>
    </xf>
    <xf numFmtId="164" fontId="2" fillId="0" borderId="0" xfId="0" applyAlignment="1">
      <alignment horizontal="right"/>
    </xf>
    <xf numFmtId="168" fontId="1" fillId="0" borderId="0" xfId="0" applyAlignment="1">
      <alignment/>
    </xf>
    <xf numFmtId="169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0" hidden="1" customWidth="1"/>
    <col min="2" max="2" width="7.00390625" style="0" customWidth="1"/>
    <col min="3" max="3" width="8.421875" style="0" customWidth="1"/>
    <col min="4" max="4" width="9.140625" style="0" customWidth="1"/>
    <col min="5" max="5" width="12.57421875" style="0" customWidth="1"/>
    <col min="6" max="6" width="7.8515625" style="0" customWidth="1"/>
    <col min="7" max="7" width="8.421875" style="0" customWidth="1"/>
    <col min="8" max="8" width="8.00390625" style="0" customWidth="1"/>
    <col min="9" max="9" width="7.00390625" style="0" customWidth="1"/>
    <col min="10" max="10" width="11.00390625" style="0" customWidth="1"/>
    <col min="11" max="27" width="7.00390625" style="0" customWidth="1"/>
    <col min="28" max="256" width="9.140625" style="0" customWidth="1"/>
  </cols>
  <sheetData>
    <row r="1" spans="1:27" ht="12.7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14</v>
      </c>
    </row>
    <row r="5" spans="1:27" ht="12.75">
      <c r="A5" s="1"/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2">
        <v>7</v>
      </c>
      <c r="R5" s="2">
        <v>8</v>
      </c>
      <c r="S5" s="2">
        <v>9</v>
      </c>
      <c r="T5" s="2">
        <v>10</v>
      </c>
      <c r="U5" s="2">
        <v>12</v>
      </c>
      <c r="V5" s="2">
        <v>13</v>
      </c>
      <c r="W5" s="2">
        <v>19</v>
      </c>
      <c r="X5" s="2">
        <v>25</v>
      </c>
      <c r="Y5" s="2">
        <v>37</v>
      </c>
      <c r="Z5" s="3">
        <f>37+18</f>
        <v>0</v>
      </c>
      <c r="AA5" s="1" t="s">
        <v>25</v>
      </c>
    </row>
    <row r="6" spans="1:27" ht="12.75">
      <c r="A6" s="1"/>
      <c r="B6" s="1"/>
      <c r="C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12.75">
      <c r="A7" s="1"/>
      <c r="B7" s="4">
        <v>56</v>
      </c>
      <c r="C7" s="1">
        <v>0.49</v>
      </c>
      <c r="D7" s="5">
        <f aca="true" t="shared" si="0" ref="D7:D21">C7^2</f>
        <v>0</v>
      </c>
      <c r="E7" s="6">
        <f aca="true" t="shared" si="1" ref="E7:E21">PI()*(C7/2)^2/1000000</f>
        <v>0</v>
      </c>
      <c r="F7" s="5">
        <f aca="true" t="shared" si="2" ref="F7:F21">1/I7*1000</f>
        <v>0</v>
      </c>
      <c r="G7" s="5">
        <f aca="true" t="shared" si="3" ref="G7:G21">FORECAST(E7,G8:G51,E8:E51)</f>
        <v>0</v>
      </c>
      <c r="H7" s="5">
        <f aca="true" t="shared" si="4" ref="H7:H21">1/G7*1000</f>
        <v>0</v>
      </c>
      <c r="I7" s="5">
        <f aca="true" t="shared" si="5" ref="I7:I21">FORECAST(E7,I8:I51,E8:E51)</f>
        <v>0</v>
      </c>
      <c r="J7" s="7">
        <f aca="true" t="shared" si="6" ref="J7:J21">F7*H7/1000</f>
        <v>0</v>
      </c>
      <c r="K7" s="8">
        <v>56</v>
      </c>
      <c r="L7" s="9">
        <f>LOOKUP($E7*L$5,$E$7:$K$68)</f>
        <v>0</v>
      </c>
      <c r="M7" s="9">
        <f aca="true" t="shared" si="7" ref="M7:Z22">LOOKUP($E7*M$5,$E$7:$K$68)</f>
        <v>0</v>
      </c>
      <c r="N7" s="9">
        <f t="shared" si="7"/>
        <v>0</v>
      </c>
      <c r="O7" s="9">
        <f t="shared" si="7"/>
        <v>0</v>
      </c>
      <c r="P7" s="9">
        <f t="shared" si="7"/>
        <v>0</v>
      </c>
      <c r="Q7" s="9">
        <f t="shared" si="7"/>
        <v>0</v>
      </c>
      <c r="R7" s="9">
        <f t="shared" si="7"/>
        <v>0</v>
      </c>
      <c r="S7" s="9">
        <f t="shared" si="7"/>
        <v>0</v>
      </c>
      <c r="T7" s="9">
        <f t="shared" si="7"/>
        <v>0</v>
      </c>
      <c r="U7" s="9">
        <f t="shared" si="7"/>
        <v>0</v>
      </c>
      <c r="V7" s="9">
        <f t="shared" si="7"/>
        <v>0</v>
      </c>
      <c r="W7" s="9">
        <f t="shared" si="7"/>
        <v>0</v>
      </c>
      <c r="X7" s="9">
        <f t="shared" si="7"/>
        <v>0</v>
      </c>
      <c r="Y7" s="9">
        <f t="shared" si="7"/>
        <v>0</v>
      </c>
      <c r="Z7" s="9">
        <f t="shared" si="7"/>
        <v>0</v>
      </c>
      <c r="AA7" s="8">
        <v>56</v>
      </c>
    </row>
    <row r="8" spans="1:27" ht="12.75">
      <c r="A8" s="1"/>
      <c r="B8" s="4">
        <v>55</v>
      </c>
      <c r="C8" s="1">
        <v>0.55</v>
      </c>
      <c r="D8" s="5">
        <f t="shared" si="0"/>
        <v>0</v>
      </c>
      <c r="E8" s="6">
        <f t="shared" si="1"/>
        <v>0</v>
      </c>
      <c r="F8" s="5">
        <f t="shared" si="2"/>
        <v>0</v>
      </c>
      <c r="G8" s="5">
        <f t="shared" si="3"/>
        <v>0</v>
      </c>
      <c r="H8" s="5">
        <f t="shared" si="4"/>
        <v>0</v>
      </c>
      <c r="I8" s="5">
        <f t="shared" si="5"/>
        <v>0</v>
      </c>
      <c r="J8" s="7">
        <f t="shared" si="6"/>
        <v>0</v>
      </c>
      <c r="K8" s="8">
        <v>55</v>
      </c>
      <c r="L8" s="9">
        <f aca="true" t="shared" si="8" ref="L8:Z38">LOOKUP($E8*L$5,$E$7:$K$68)</f>
        <v>0</v>
      </c>
      <c r="M8" s="9">
        <f t="shared" si="7"/>
        <v>0</v>
      </c>
      <c r="N8" s="9">
        <f t="shared" si="7"/>
        <v>0</v>
      </c>
      <c r="O8" s="9">
        <f t="shared" si="7"/>
        <v>0</v>
      </c>
      <c r="P8" s="9">
        <f t="shared" si="7"/>
        <v>0</v>
      </c>
      <c r="Q8" s="9">
        <f t="shared" si="7"/>
        <v>0</v>
      </c>
      <c r="R8" s="9">
        <f t="shared" si="7"/>
        <v>0</v>
      </c>
      <c r="S8" s="9">
        <f t="shared" si="7"/>
        <v>0</v>
      </c>
      <c r="T8" s="9">
        <f t="shared" si="7"/>
        <v>0</v>
      </c>
      <c r="U8" s="9">
        <f t="shared" si="7"/>
        <v>0</v>
      </c>
      <c r="V8" s="9">
        <f t="shared" si="7"/>
        <v>0</v>
      </c>
      <c r="W8" s="9">
        <f t="shared" si="7"/>
        <v>0</v>
      </c>
      <c r="X8" s="9">
        <f t="shared" si="7"/>
        <v>0</v>
      </c>
      <c r="Y8" s="9">
        <f t="shared" si="7"/>
        <v>0</v>
      </c>
      <c r="Z8" s="9">
        <f t="shared" si="7"/>
        <v>0</v>
      </c>
      <c r="AA8" s="8">
        <v>55</v>
      </c>
    </row>
    <row r="9" spans="1:27" ht="12.75">
      <c r="A9" s="1"/>
      <c r="B9" s="4">
        <v>54</v>
      </c>
      <c r="C9" s="1">
        <v>0.62</v>
      </c>
      <c r="D9" s="5">
        <f t="shared" si="0"/>
        <v>0</v>
      </c>
      <c r="E9" s="6">
        <f t="shared" si="1"/>
        <v>0</v>
      </c>
      <c r="F9" s="5">
        <f t="shared" si="2"/>
        <v>0</v>
      </c>
      <c r="G9" s="5">
        <f t="shared" si="3"/>
        <v>0</v>
      </c>
      <c r="H9" s="5">
        <f t="shared" si="4"/>
        <v>0</v>
      </c>
      <c r="I9" s="5">
        <f t="shared" si="5"/>
        <v>0</v>
      </c>
      <c r="J9" s="7">
        <f t="shared" si="6"/>
        <v>0</v>
      </c>
      <c r="K9" s="8">
        <v>54</v>
      </c>
      <c r="L9" s="9">
        <f t="shared" si="8"/>
        <v>0</v>
      </c>
      <c r="M9" s="9">
        <f t="shared" si="7"/>
        <v>0</v>
      </c>
      <c r="N9" s="9">
        <f t="shared" si="7"/>
        <v>0</v>
      </c>
      <c r="O9" s="9">
        <f t="shared" si="7"/>
        <v>0</v>
      </c>
      <c r="P9" s="9">
        <f t="shared" si="7"/>
        <v>0</v>
      </c>
      <c r="Q9" s="9">
        <f t="shared" si="7"/>
        <v>0</v>
      </c>
      <c r="R9" s="9">
        <f t="shared" si="7"/>
        <v>0</v>
      </c>
      <c r="S9" s="9">
        <f t="shared" si="7"/>
        <v>0</v>
      </c>
      <c r="T9" s="9">
        <f t="shared" si="7"/>
        <v>0</v>
      </c>
      <c r="U9" s="9">
        <f t="shared" si="7"/>
        <v>0</v>
      </c>
      <c r="V9" s="9">
        <f t="shared" si="7"/>
        <v>0</v>
      </c>
      <c r="W9" s="9">
        <f t="shared" si="7"/>
        <v>0</v>
      </c>
      <c r="X9" s="9">
        <f t="shared" si="7"/>
        <v>0</v>
      </c>
      <c r="Y9" s="9">
        <f t="shared" si="7"/>
        <v>0</v>
      </c>
      <c r="Z9" s="9">
        <f t="shared" si="7"/>
        <v>0</v>
      </c>
      <c r="AA9" s="8">
        <v>54</v>
      </c>
    </row>
    <row r="10" spans="1:27" ht="12.75">
      <c r="A10" s="1"/>
      <c r="B10" s="4">
        <v>53</v>
      </c>
      <c r="C10" s="1">
        <v>0.7</v>
      </c>
      <c r="D10" s="5">
        <f t="shared" si="0"/>
        <v>0</v>
      </c>
      <c r="E10" s="6">
        <f t="shared" si="1"/>
        <v>0</v>
      </c>
      <c r="F10" s="5">
        <f t="shared" si="2"/>
        <v>0</v>
      </c>
      <c r="G10" s="5">
        <f t="shared" si="3"/>
        <v>0</v>
      </c>
      <c r="H10" s="5">
        <f t="shared" si="4"/>
        <v>0</v>
      </c>
      <c r="I10" s="5">
        <f t="shared" si="5"/>
        <v>0</v>
      </c>
      <c r="J10" s="7">
        <f t="shared" si="6"/>
        <v>0</v>
      </c>
      <c r="K10" s="8">
        <v>53</v>
      </c>
      <c r="L10" s="9">
        <f t="shared" si="8"/>
        <v>0</v>
      </c>
      <c r="M10" s="9">
        <f t="shared" si="7"/>
        <v>0</v>
      </c>
      <c r="N10" s="9">
        <f t="shared" si="7"/>
        <v>0</v>
      </c>
      <c r="O10" s="9">
        <f t="shared" si="7"/>
        <v>0</v>
      </c>
      <c r="P10" s="9">
        <f t="shared" si="7"/>
        <v>0</v>
      </c>
      <c r="Q10" s="9">
        <f t="shared" si="7"/>
        <v>0</v>
      </c>
      <c r="R10" s="9">
        <f t="shared" si="7"/>
        <v>0</v>
      </c>
      <c r="S10" s="9">
        <f t="shared" si="7"/>
        <v>0</v>
      </c>
      <c r="T10" s="9">
        <f t="shared" si="7"/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8">
        <v>53</v>
      </c>
    </row>
    <row r="11" spans="1:27" ht="12.75">
      <c r="A11" s="1"/>
      <c r="B11" s="4">
        <v>52</v>
      </c>
      <c r="C11" s="1">
        <v>0.78</v>
      </c>
      <c r="D11" s="5">
        <f t="shared" si="0"/>
        <v>0</v>
      </c>
      <c r="E11" s="6">
        <f t="shared" si="1"/>
        <v>0</v>
      </c>
      <c r="F11" s="5">
        <f t="shared" si="2"/>
        <v>0</v>
      </c>
      <c r="G11" s="5">
        <f t="shared" si="3"/>
        <v>0</v>
      </c>
      <c r="H11" s="5">
        <f t="shared" si="4"/>
        <v>0</v>
      </c>
      <c r="I11" s="5">
        <f t="shared" si="5"/>
        <v>0</v>
      </c>
      <c r="J11" s="7">
        <f t="shared" si="6"/>
        <v>0</v>
      </c>
      <c r="K11" s="8">
        <v>52</v>
      </c>
      <c r="L11" s="9">
        <f t="shared" si="8"/>
        <v>0</v>
      </c>
      <c r="M11" s="9">
        <f t="shared" si="7"/>
        <v>0</v>
      </c>
      <c r="N11" s="9">
        <f t="shared" si="7"/>
        <v>0</v>
      </c>
      <c r="O11" s="9">
        <f t="shared" si="7"/>
        <v>0</v>
      </c>
      <c r="P11" s="9">
        <f t="shared" si="7"/>
        <v>0</v>
      </c>
      <c r="Q11" s="9">
        <f t="shared" si="7"/>
        <v>0</v>
      </c>
      <c r="R11" s="9">
        <f t="shared" si="7"/>
        <v>0</v>
      </c>
      <c r="S11" s="9">
        <f t="shared" si="7"/>
        <v>0</v>
      </c>
      <c r="T11" s="9">
        <f t="shared" si="7"/>
        <v>0</v>
      </c>
      <c r="U11" s="9">
        <f t="shared" si="7"/>
        <v>0</v>
      </c>
      <c r="V11" s="9">
        <f t="shared" si="7"/>
        <v>0</v>
      </c>
      <c r="W11" s="9">
        <f t="shared" si="7"/>
        <v>0</v>
      </c>
      <c r="X11" s="9">
        <f t="shared" si="7"/>
        <v>0</v>
      </c>
      <c r="Y11" s="9">
        <f t="shared" si="7"/>
        <v>0</v>
      </c>
      <c r="Z11" s="9">
        <f t="shared" si="7"/>
        <v>0</v>
      </c>
      <c r="AA11" s="8">
        <v>52</v>
      </c>
    </row>
    <row r="12" spans="1:27" ht="12.75">
      <c r="A12" s="1"/>
      <c r="B12" s="4">
        <v>51</v>
      </c>
      <c r="C12" s="1">
        <v>0.88</v>
      </c>
      <c r="D12" s="5">
        <f t="shared" si="0"/>
        <v>0</v>
      </c>
      <c r="E12" s="6">
        <f t="shared" si="1"/>
        <v>0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  <c r="J12" s="7">
        <f t="shared" si="6"/>
        <v>0</v>
      </c>
      <c r="K12" s="8">
        <v>51</v>
      </c>
      <c r="L12" s="9">
        <f t="shared" si="8"/>
        <v>0</v>
      </c>
      <c r="M12" s="9">
        <f t="shared" si="7"/>
        <v>0</v>
      </c>
      <c r="N12" s="9">
        <f t="shared" si="7"/>
        <v>0</v>
      </c>
      <c r="O12" s="9">
        <f t="shared" si="7"/>
        <v>0</v>
      </c>
      <c r="P12" s="9">
        <f t="shared" si="7"/>
        <v>0</v>
      </c>
      <c r="Q12" s="9">
        <f t="shared" si="7"/>
        <v>0</v>
      </c>
      <c r="R12" s="9">
        <f t="shared" si="7"/>
        <v>0</v>
      </c>
      <c r="S12" s="9">
        <f t="shared" si="7"/>
        <v>0</v>
      </c>
      <c r="T12" s="9">
        <f t="shared" si="7"/>
        <v>0</v>
      </c>
      <c r="U12" s="9">
        <f t="shared" si="7"/>
        <v>0</v>
      </c>
      <c r="V12" s="9">
        <f t="shared" si="7"/>
        <v>0</v>
      </c>
      <c r="W12" s="9">
        <f t="shared" si="7"/>
        <v>0</v>
      </c>
      <c r="X12" s="9">
        <f t="shared" si="7"/>
        <v>0</v>
      </c>
      <c r="Y12" s="9">
        <f t="shared" si="7"/>
        <v>0</v>
      </c>
      <c r="Z12" s="9">
        <f t="shared" si="7"/>
        <v>0</v>
      </c>
      <c r="AA12" s="8">
        <v>51</v>
      </c>
    </row>
    <row r="13" spans="1:27" ht="12.75">
      <c r="A13" s="1"/>
      <c r="B13" s="4">
        <v>50</v>
      </c>
      <c r="C13" s="1">
        <v>1</v>
      </c>
      <c r="D13" s="5">
        <f t="shared" si="0"/>
        <v>0</v>
      </c>
      <c r="E13" s="6">
        <f t="shared" si="1"/>
        <v>0</v>
      </c>
      <c r="F13" s="5">
        <f t="shared" si="2"/>
        <v>0</v>
      </c>
      <c r="G13" s="5">
        <f t="shared" si="3"/>
        <v>0</v>
      </c>
      <c r="H13" s="5">
        <f t="shared" si="4"/>
        <v>0</v>
      </c>
      <c r="I13" s="5">
        <f t="shared" si="5"/>
        <v>0</v>
      </c>
      <c r="J13" s="7">
        <f t="shared" si="6"/>
        <v>0</v>
      </c>
      <c r="K13" s="8">
        <v>50</v>
      </c>
      <c r="L13" s="9">
        <f t="shared" si="8"/>
        <v>0</v>
      </c>
      <c r="M13" s="9">
        <f t="shared" si="7"/>
        <v>0</v>
      </c>
      <c r="N13" s="9">
        <f t="shared" si="7"/>
        <v>0</v>
      </c>
      <c r="O13" s="9">
        <f t="shared" si="7"/>
        <v>0</v>
      </c>
      <c r="P13" s="9">
        <f t="shared" si="7"/>
        <v>0</v>
      </c>
      <c r="Q13" s="9">
        <f t="shared" si="7"/>
        <v>0</v>
      </c>
      <c r="R13" s="9">
        <f t="shared" si="7"/>
        <v>0</v>
      </c>
      <c r="S13" s="9">
        <f t="shared" si="7"/>
        <v>0</v>
      </c>
      <c r="T13" s="9">
        <f t="shared" si="7"/>
        <v>0</v>
      </c>
      <c r="U13" s="9">
        <f t="shared" si="7"/>
        <v>0</v>
      </c>
      <c r="V13" s="9">
        <f t="shared" si="7"/>
        <v>0</v>
      </c>
      <c r="W13" s="9">
        <f t="shared" si="7"/>
        <v>0</v>
      </c>
      <c r="X13" s="9">
        <f t="shared" si="7"/>
        <v>0</v>
      </c>
      <c r="Y13" s="9">
        <f t="shared" si="7"/>
        <v>0</v>
      </c>
      <c r="Z13" s="9">
        <f t="shared" si="7"/>
        <v>0</v>
      </c>
      <c r="AA13" s="8">
        <v>50</v>
      </c>
    </row>
    <row r="14" spans="1:27" ht="12.75">
      <c r="A14" s="1"/>
      <c r="B14" s="4">
        <v>49</v>
      </c>
      <c r="C14" s="1">
        <v>1.1</v>
      </c>
      <c r="D14" s="5">
        <f t="shared" si="0"/>
        <v>0</v>
      </c>
      <c r="E14" s="6">
        <f t="shared" si="1"/>
        <v>0</v>
      </c>
      <c r="F14" s="5">
        <f t="shared" si="2"/>
        <v>0</v>
      </c>
      <c r="G14" s="5">
        <f t="shared" si="3"/>
        <v>0</v>
      </c>
      <c r="H14" s="5">
        <f t="shared" si="4"/>
        <v>0</v>
      </c>
      <c r="I14" s="5">
        <f t="shared" si="5"/>
        <v>0</v>
      </c>
      <c r="J14" s="7">
        <f t="shared" si="6"/>
        <v>0</v>
      </c>
      <c r="K14" s="8">
        <v>49</v>
      </c>
      <c r="L14" s="9">
        <f t="shared" si="8"/>
        <v>0</v>
      </c>
      <c r="M14" s="9">
        <f t="shared" si="7"/>
        <v>0</v>
      </c>
      <c r="N14" s="9">
        <f t="shared" si="7"/>
        <v>0</v>
      </c>
      <c r="O14" s="9">
        <f t="shared" si="7"/>
        <v>0</v>
      </c>
      <c r="P14" s="9">
        <f t="shared" si="7"/>
        <v>0</v>
      </c>
      <c r="Q14" s="9">
        <f t="shared" si="7"/>
        <v>0</v>
      </c>
      <c r="R14" s="9">
        <f t="shared" si="7"/>
        <v>0</v>
      </c>
      <c r="S14" s="9">
        <f t="shared" si="7"/>
        <v>0</v>
      </c>
      <c r="T14" s="9">
        <f t="shared" si="7"/>
        <v>0</v>
      </c>
      <c r="U14" s="9">
        <f t="shared" si="7"/>
        <v>0</v>
      </c>
      <c r="V14" s="9">
        <f t="shared" si="7"/>
        <v>0</v>
      </c>
      <c r="W14" s="9">
        <f t="shared" si="7"/>
        <v>0</v>
      </c>
      <c r="X14" s="9">
        <f t="shared" si="7"/>
        <v>0</v>
      </c>
      <c r="Y14" s="9">
        <f t="shared" si="7"/>
        <v>0</v>
      </c>
      <c r="Z14" s="9">
        <f t="shared" si="7"/>
        <v>0</v>
      </c>
      <c r="AA14" s="8">
        <v>49</v>
      </c>
    </row>
    <row r="15" spans="1:27" ht="12.75">
      <c r="A15" s="1"/>
      <c r="B15" s="4">
        <v>48</v>
      </c>
      <c r="C15" s="1">
        <v>1.2</v>
      </c>
      <c r="D15" s="5">
        <f t="shared" si="0"/>
        <v>0</v>
      </c>
      <c r="E15" s="6">
        <f t="shared" si="1"/>
        <v>0</v>
      </c>
      <c r="F15" s="5">
        <f t="shared" si="2"/>
        <v>0</v>
      </c>
      <c r="G15" s="5">
        <f t="shared" si="3"/>
        <v>0</v>
      </c>
      <c r="H15" s="5">
        <f t="shared" si="4"/>
        <v>0</v>
      </c>
      <c r="I15" s="5">
        <f t="shared" si="5"/>
        <v>0</v>
      </c>
      <c r="J15" s="7">
        <f t="shared" si="6"/>
        <v>0</v>
      </c>
      <c r="K15" s="8">
        <v>48</v>
      </c>
      <c r="L15" s="9">
        <f t="shared" si="8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9">
        <f t="shared" si="7"/>
        <v>0</v>
      </c>
      <c r="T15" s="9">
        <f t="shared" si="7"/>
        <v>0</v>
      </c>
      <c r="U15" s="9">
        <f t="shared" si="7"/>
        <v>0</v>
      </c>
      <c r="V15" s="9">
        <f t="shared" si="7"/>
        <v>0</v>
      </c>
      <c r="W15" s="9">
        <f t="shared" si="7"/>
        <v>0</v>
      </c>
      <c r="X15" s="9">
        <f t="shared" si="7"/>
        <v>0</v>
      </c>
      <c r="Y15" s="9">
        <f t="shared" si="7"/>
        <v>0</v>
      </c>
      <c r="Z15" s="9">
        <f t="shared" si="7"/>
        <v>0</v>
      </c>
      <c r="AA15" s="8">
        <v>48</v>
      </c>
    </row>
    <row r="16" spans="1:27" ht="12.75">
      <c r="A16" s="1"/>
      <c r="B16" s="4">
        <v>47</v>
      </c>
      <c r="C16" s="1">
        <v>1.4</v>
      </c>
      <c r="D16" s="5">
        <f t="shared" si="0"/>
        <v>0</v>
      </c>
      <c r="E16" s="6">
        <f t="shared" si="1"/>
        <v>0</v>
      </c>
      <c r="F16" s="5">
        <f t="shared" si="2"/>
        <v>0</v>
      </c>
      <c r="G16" s="5">
        <f t="shared" si="3"/>
        <v>0</v>
      </c>
      <c r="H16" s="5">
        <f t="shared" si="4"/>
        <v>0</v>
      </c>
      <c r="I16" s="5">
        <f t="shared" si="5"/>
        <v>0</v>
      </c>
      <c r="J16" s="7">
        <f t="shared" si="6"/>
        <v>0</v>
      </c>
      <c r="K16" s="8">
        <v>47</v>
      </c>
      <c r="L16" s="9">
        <f t="shared" si="8"/>
        <v>0</v>
      </c>
      <c r="M16" s="9">
        <f t="shared" si="7"/>
        <v>0</v>
      </c>
      <c r="N16" s="9">
        <f t="shared" si="7"/>
        <v>0</v>
      </c>
      <c r="O16" s="9">
        <f t="shared" si="7"/>
        <v>0</v>
      </c>
      <c r="P16" s="9">
        <f t="shared" si="7"/>
        <v>0</v>
      </c>
      <c r="Q16" s="9">
        <f t="shared" si="7"/>
        <v>0</v>
      </c>
      <c r="R16" s="9">
        <f t="shared" si="7"/>
        <v>0</v>
      </c>
      <c r="S16" s="9">
        <f t="shared" si="7"/>
        <v>0</v>
      </c>
      <c r="T16" s="9">
        <f t="shared" si="7"/>
        <v>0</v>
      </c>
      <c r="U16" s="9">
        <f t="shared" si="7"/>
        <v>0</v>
      </c>
      <c r="V16" s="9">
        <f t="shared" si="7"/>
        <v>0</v>
      </c>
      <c r="W16" s="9">
        <f t="shared" si="7"/>
        <v>0</v>
      </c>
      <c r="X16" s="9">
        <f t="shared" si="7"/>
        <v>0</v>
      </c>
      <c r="Y16" s="9">
        <f t="shared" si="7"/>
        <v>0</v>
      </c>
      <c r="Z16" s="9">
        <f t="shared" si="7"/>
        <v>0</v>
      </c>
      <c r="AA16" s="8">
        <v>47</v>
      </c>
    </row>
    <row r="17" spans="1:27" ht="12.75">
      <c r="A17" s="1"/>
      <c r="B17" s="4">
        <v>46</v>
      </c>
      <c r="C17" s="1">
        <v>1.6</v>
      </c>
      <c r="D17" s="5">
        <f t="shared" si="0"/>
        <v>0</v>
      </c>
      <c r="E17" s="6">
        <f t="shared" si="1"/>
        <v>0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  <c r="J17" s="7">
        <f t="shared" si="6"/>
        <v>0</v>
      </c>
      <c r="K17" s="8">
        <v>46</v>
      </c>
      <c r="L17" s="9">
        <f t="shared" si="8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 t="shared" si="7"/>
        <v>0</v>
      </c>
      <c r="Q17" s="9">
        <f t="shared" si="7"/>
        <v>0</v>
      </c>
      <c r="R17" s="9">
        <f t="shared" si="7"/>
        <v>0</v>
      </c>
      <c r="S17" s="9">
        <f t="shared" si="7"/>
        <v>0</v>
      </c>
      <c r="T17" s="9">
        <f t="shared" si="7"/>
        <v>0</v>
      </c>
      <c r="U17" s="9">
        <f t="shared" si="7"/>
        <v>0</v>
      </c>
      <c r="V17" s="9">
        <f t="shared" si="7"/>
        <v>0</v>
      </c>
      <c r="W17" s="9">
        <f t="shared" si="7"/>
        <v>0</v>
      </c>
      <c r="X17" s="9">
        <f t="shared" si="7"/>
        <v>0</v>
      </c>
      <c r="Y17" s="9">
        <f t="shared" si="7"/>
        <v>0</v>
      </c>
      <c r="Z17" s="9">
        <f t="shared" si="7"/>
        <v>0</v>
      </c>
      <c r="AA17" s="8">
        <v>46</v>
      </c>
    </row>
    <row r="18" spans="1:27" ht="12.75">
      <c r="A18" s="1"/>
      <c r="B18" s="4">
        <v>45</v>
      </c>
      <c r="C18" s="1">
        <v>1.8</v>
      </c>
      <c r="D18" s="5">
        <f t="shared" si="0"/>
        <v>0</v>
      </c>
      <c r="E18" s="6">
        <f t="shared" si="1"/>
        <v>0</v>
      </c>
      <c r="F18" s="5">
        <f t="shared" si="2"/>
        <v>0</v>
      </c>
      <c r="G18" s="5">
        <f t="shared" si="3"/>
        <v>0</v>
      </c>
      <c r="H18" s="5">
        <f t="shared" si="4"/>
        <v>0</v>
      </c>
      <c r="I18" s="5">
        <f t="shared" si="5"/>
        <v>0</v>
      </c>
      <c r="J18" s="7">
        <f t="shared" si="6"/>
        <v>0</v>
      </c>
      <c r="K18" s="8">
        <v>45</v>
      </c>
      <c r="L18" s="9">
        <f t="shared" si="8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8">
        <v>45</v>
      </c>
    </row>
    <row r="19" spans="1:27" ht="12.75">
      <c r="A19" s="1"/>
      <c r="B19" s="4">
        <v>44</v>
      </c>
      <c r="C19" s="1">
        <v>2</v>
      </c>
      <c r="D19" s="5">
        <f t="shared" si="0"/>
        <v>0</v>
      </c>
      <c r="E19" s="6">
        <f t="shared" si="1"/>
        <v>0</v>
      </c>
      <c r="F19" s="5">
        <f t="shared" si="2"/>
        <v>0</v>
      </c>
      <c r="G19" s="5">
        <f t="shared" si="3"/>
        <v>0</v>
      </c>
      <c r="H19" s="5">
        <f t="shared" si="4"/>
        <v>0</v>
      </c>
      <c r="I19" s="5">
        <f t="shared" si="5"/>
        <v>0</v>
      </c>
      <c r="J19" s="7">
        <f t="shared" si="6"/>
        <v>0</v>
      </c>
      <c r="K19" s="8">
        <v>44</v>
      </c>
      <c r="L19" s="9">
        <f t="shared" si="8"/>
        <v>0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  <c r="R19" s="9">
        <f t="shared" si="7"/>
        <v>0</v>
      </c>
      <c r="S19" s="9">
        <f t="shared" si="7"/>
        <v>0</v>
      </c>
      <c r="T19" s="9">
        <f t="shared" si="7"/>
        <v>0</v>
      </c>
      <c r="U19" s="9">
        <f t="shared" si="7"/>
        <v>0</v>
      </c>
      <c r="V19" s="9">
        <f t="shared" si="7"/>
        <v>0</v>
      </c>
      <c r="W19" s="9">
        <f t="shared" si="7"/>
        <v>0</v>
      </c>
      <c r="X19" s="9">
        <f t="shared" si="7"/>
        <v>0</v>
      </c>
      <c r="Y19" s="9">
        <f t="shared" si="7"/>
        <v>0</v>
      </c>
      <c r="Z19" s="9">
        <f t="shared" si="7"/>
        <v>0</v>
      </c>
      <c r="AA19" s="8">
        <v>44</v>
      </c>
    </row>
    <row r="20" spans="1:27" ht="12.75">
      <c r="A20" s="1"/>
      <c r="B20" s="4">
        <v>43</v>
      </c>
      <c r="C20" s="1">
        <v>2.2</v>
      </c>
      <c r="D20" s="5">
        <f t="shared" si="0"/>
        <v>0</v>
      </c>
      <c r="E20" s="6">
        <f t="shared" si="1"/>
        <v>0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7">
        <f t="shared" si="6"/>
        <v>0</v>
      </c>
      <c r="K20" s="8">
        <v>43</v>
      </c>
      <c r="L20" s="9">
        <f t="shared" si="8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8">
        <v>43</v>
      </c>
    </row>
    <row r="21" spans="1:27" ht="12.75">
      <c r="A21" s="1"/>
      <c r="B21" s="4">
        <v>42</v>
      </c>
      <c r="C21" s="1">
        <v>2.5</v>
      </c>
      <c r="D21" s="5">
        <f t="shared" si="0"/>
        <v>0</v>
      </c>
      <c r="E21" s="6">
        <f t="shared" si="1"/>
        <v>0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7">
        <f t="shared" si="6"/>
        <v>0</v>
      </c>
      <c r="K21" s="8">
        <v>42</v>
      </c>
      <c r="L21" s="9">
        <f t="shared" si="8"/>
        <v>0</v>
      </c>
      <c r="M21" s="9">
        <f t="shared" si="7"/>
        <v>0</v>
      </c>
      <c r="N21" s="9">
        <f t="shared" si="7"/>
        <v>0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0</v>
      </c>
      <c r="S21" s="9">
        <f t="shared" si="7"/>
        <v>0</v>
      </c>
      <c r="T21" s="9">
        <f t="shared" si="7"/>
        <v>0</v>
      </c>
      <c r="U21" s="9">
        <f t="shared" si="7"/>
        <v>0</v>
      </c>
      <c r="V21" s="9">
        <f t="shared" si="7"/>
        <v>0</v>
      </c>
      <c r="W21" s="9">
        <f t="shared" si="7"/>
        <v>0</v>
      </c>
      <c r="X21" s="9">
        <f t="shared" si="7"/>
        <v>0</v>
      </c>
      <c r="Y21" s="9">
        <f t="shared" si="7"/>
        <v>0</v>
      </c>
      <c r="Z21" s="9">
        <f t="shared" si="7"/>
        <v>0</v>
      </c>
      <c r="AA21" s="8">
        <v>42</v>
      </c>
    </row>
    <row r="22" spans="1:27" ht="12.75">
      <c r="A22" s="1"/>
      <c r="B22" s="4">
        <v>41</v>
      </c>
      <c r="C22" s="1">
        <v>2.8</v>
      </c>
      <c r="D22" s="5">
        <f>C22^2</f>
        <v>0</v>
      </c>
      <c r="E22" s="6">
        <f>PI()*(C22/2)^2/1000000</f>
        <v>0</v>
      </c>
      <c r="F22" s="5">
        <f>1/I22*1000</f>
        <v>0</v>
      </c>
      <c r="G22" s="5">
        <f>FORECAST(E22,G23:G66,E23:E66)</f>
        <v>0</v>
      </c>
      <c r="H22" s="5">
        <f>1/G22*1000</f>
        <v>0</v>
      </c>
      <c r="I22" s="5">
        <f>FORECAST(E22,I23:I66,E23:E66)</f>
        <v>0</v>
      </c>
      <c r="J22" s="7">
        <f>F22*H22/1000</f>
        <v>0</v>
      </c>
      <c r="K22" s="8">
        <v>41</v>
      </c>
      <c r="L22" s="9">
        <f t="shared" si="8"/>
        <v>0</v>
      </c>
      <c r="M22" s="9">
        <f t="shared" si="7"/>
        <v>0</v>
      </c>
      <c r="N22" s="9">
        <f t="shared" si="7"/>
        <v>0</v>
      </c>
      <c r="O22" s="9">
        <f t="shared" si="7"/>
        <v>0</v>
      </c>
      <c r="P22" s="9">
        <f t="shared" si="7"/>
        <v>0</v>
      </c>
      <c r="Q22" s="9">
        <f t="shared" si="7"/>
        <v>0</v>
      </c>
      <c r="R22" s="9">
        <f t="shared" si="7"/>
        <v>0</v>
      </c>
      <c r="S22" s="9">
        <f t="shared" si="7"/>
        <v>0</v>
      </c>
      <c r="T22" s="9">
        <f t="shared" si="7"/>
        <v>0</v>
      </c>
      <c r="U22" s="9">
        <f t="shared" si="7"/>
        <v>0</v>
      </c>
      <c r="V22" s="9">
        <f t="shared" si="7"/>
        <v>0</v>
      </c>
      <c r="W22" s="9">
        <f t="shared" si="7"/>
        <v>0</v>
      </c>
      <c r="X22" s="9">
        <f t="shared" si="7"/>
        <v>0</v>
      </c>
      <c r="Y22" s="9">
        <f t="shared" si="7"/>
        <v>0</v>
      </c>
      <c r="Z22" s="9">
        <f t="shared" si="7"/>
        <v>0</v>
      </c>
      <c r="AA22" s="8">
        <v>41</v>
      </c>
    </row>
    <row r="23" spans="1:27" ht="12.75">
      <c r="A23" s="1" t="s">
        <v>26</v>
      </c>
      <c r="B23" s="4">
        <v>40</v>
      </c>
      <c r="C23" s="1">
        <v>3.145</v>
      </c>
      <c r="D23" s="1">
        <v>9.888</v>
      </c>
      <c r="E23" s="6">
        <f>PI()*(C23/2)^2/1000000</f>
        <v>0</v>
      </c>
      <c r="F23" s="5">
        <f>1/I23*1000</f>
        <v>0</v>
      </c>
      <c r="G23" s="1">
        <v>0.02993</v>
      </c>
      <c r="H23" s="1">
        <v>33410</v>
      </c>
      <c r="I23" s="1">
        <v>0.9534</v>
      </c>
      <c r="J23" s="1">
        <v>35040</v>
      </c>
      <c r="K23" s="8">
        <v>40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8">
        <v>40</v>
      </c>
    </row>
    <row r="24" spans="1:27" ht="12.75">
      <c r="A24" s="1" t="s">
        <v>27</v>
      </c>
      <c r="B24" s="4">
        <v>39</v>
      </c>
      <c r="C24" s="1">
        <v>3.531</v>
      </c>
      <c r="D24" s="1">
        <v>12.47</v>
      </c>
      <c r="E24" s="1">
        <v>9.793E-06</v>
      </c>
      <c r="F24" s="1">
        <v>831.8</v>
      </c>
      <c r="G24" s="1">
        <v>0.03774</v>
      </c>
      <c r="H24" s="1">
        <v>26500</v>
      </c>
      <c r="I24" s="1">
        <v>1.202</v>
      </c>
      <c r="J24" s="1">
        <v>22040</v>
      </c>
      <c r="K24" s="8">
        <v>39</v>
      </c>
      <c r="L24" s="9">
        <f t="shared" si="8"/>
        <v>0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9">
        <f t="shared" si="8"/>
        <v>0</v>
      </c>
      <c r="Q24" s="9">
        <f t="shared" si="8"/>
        <v>0</v>
      </c>
      <c r="R24" s="9">
        <f t="shared" si="8"/>
        <v>0</v>
      </c>
      <c r="S24" s="9">
        <f t="shared" si="8"/>
        <v>0</v>
      </c>
      <c r="T24" s="9">
        <f t="shared" si="8"/>
        <v>0</v>
      </c>
      <c r="U24" s="9">
        <f t="shared" si="8"/>
        <v>0</v>
      </c>
      <c r="V24" s="9">
        <f t="shared" si="8"/>
        <v>0</v>
      </c>
      <c r="W24" s="9">
        <f t="shared" si="8"/>
        <v>0</v>
      </c>
      <c r="X24" s="9">
        <f t="shared" si="8"/>
        <v>0</v>
      </c>
      <c r="Y24" s="9">
        <f t="shared" si="8"/>
        <v>0</v>
      </c>
      <c r="Z24" s="9">
        <f t="shared" si="8"/>
        <v>0</v>
      </c>
      <c r="AA24" s="8">
        <v>39</v>
      </c>
    </row>
    <row r="25" spans="1:27" ht="12.75">
      <c r="A25" s="1" t="s">
        <v>28</v>
      </c>
      <c r="B25" s="4">
        <v>38</v>
      </c>
      <c r="C25" s="1">
        <v>3.9650000000000003</v>
      </c>
      <c r="D25" s="1">
        <v>15.72</v>
      </c>
      <c r="E25" s="1">
        <v>1.235E-05</v>
      </c>
      <c r="F25" s="1">
        <v>659.6</v>
      </c>
      <c r="G25" s="1">
        <v>0.04759</v>
      </c>
      <c r="H25" s="1">
        <v>21010</v>
      </c>
      <c r="I25" s="1">
        <v>1.516</v>
      </c>
      <c r="J25" s="1">
        <v>13860</v>
      </c>
      <c r="K25" s="8">
        <v>38</v>
      </c>
      <c r="L25" s="9">
        <f t="shared" si="8"/>
        <v>0</v>
      </c>
      <c r="M25" s="9">
        <f t="shared" si="8"/>
        <v>0</v>
      </c>
      <c r="N25" s="9">
        <f t="shared" si="8"/>
        <v>0</v>
      </c>
      <c r="O25" s="9">
        <f t="shared" si="8"/>
        <v>0</v>
      </c>
      <c r="P25" s="9">
        <f t="shared" si="8"/>
        <v>0</v>
      </c>
      <c r="Q25" s="9">
        <f t="shared" si="8"/>
        <v>0</v>
      </c>
      <c r="R25" s="9">
        <f t="shared" si="8"/>
        <v>0</v>
      </c>
      <c r="S25" s="9">
        <f t="shared" si="8"/>
        <v>0</v>
      </c>
      <c r="T25" s="9">
        <f t="shared" si="8"/>
        <v>0</v>
      </c>
      <c r="U25" s="9">
        <f t="shared" si="8"/>
        <v>0</v>
      </c>
      <c r="V25" s="9">
        <f t="shared" si="8"/>
        <v>0</v>
      </c>
      <c r="W25" s="9">
        <f t="shared" si="8"/>
        <v>0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8">
        <v>38</v>
      </c>
    </row>
    <row r="26" spans="1:27" ht="12.75">
      <c r="A26" s="1" t="s">
        <v>29</v>
      </c>
      <c r="B26" s="4">
        <v>37</v>
      </c>
      <c r="C26" s="1">
        <v>4.453</v>
      </c>
      <c r="D26" s="1">
        <v>19.830000000000002</v>
      </c>
      <c r="E26" s="1">
        <v>1.557E-05</v>
      </c>
      <c r="F26" s="1">
        <v>523.1</v>
      </c>
      <c r="G26" s="1">
        <v>0.06001</v>
      </c>
      <c r="H26" s="1">
        <v>16660</v>
      </c>
      <c r="I26" s="1">
        <v>1.912</v>
      </c>
      <c r="J26" s="1">
        <v>8717</v>
      </c>
      <c r="K26" s="8">
        <v>37</v>
      </c>
      <c r="L26" s="9">
        <f t="shared" si="8"/>
        <v>0</v>
      </c>
      <c r="M26" s="9">
        <f t="shared" si="8"/>
        <v>0</v>
      </c>
      <c r="N26" s="9">
        <f t="shared" si="8"/>
        <v>0</v>
      </c>
      <c r="O26" s="9">
        <f t="shared" si="8"/>
        <v>0</v>
      </c>
      <c r="P26" s="9">
        <f t="shared" si="8"/>
        <v>0</v>
      </c>
      <c r="Q26" s="9">
        <f t="shared" si="8"/>
        <v>0</v>
      </c>
      <c r="R26" s="9">
        <f t="shared" si="8"/>
        <v>0</v>
      </c>
      <c r="S26" s="9">
        <f t="shared" si="8"/>
        <v>0</v>
      </c>
      <c r="T26" s="9">
        <f t="shared" si="8"/>
        <v>0</v>
      </c>
      <c r="U26" s="9">
        <f t="shared" si="8"/>
        <v>0</v>
      </c>
      <c r="V26" s="9">
        <f t="shared" si="8"/>
        <v>0</v>
      </c>
      <c r="W26" s="9">
        <f t="shared" si="8"/>
        <v>0</v>
      </c>
      <c r="X26" s="9">
        <f t="shared" si="8"/>
        <v>0</v>
      </c>
      <c r="Y26" s="9">
        <f t="shared" si="8"/>
        <v>0</v>
      </c>
      <c r="Z26" s="9">
        <f t="shared" si="8"/>
        <v>0</v>
      </c>
      <c r="AA26" s="8">
        <v>37</v>
      </c>
    </row>
    <row r="27" spans="1:27" ht="12.75">
      <c r="A27" s="1" t="s">
        <v>30</v>
      </c>
      <c r="B27" s="4">
        <v>36</v>
      </c>
      <c r="C27" s="1">
        <v>5</v>
      </c>
      <c r="D27" s="1">
        <v>25</v>
      </c>
      <c r="E27" s="1">
        <v>1.9640000000000002E-05</v>
      </c>
      <c r="F27" s="1">
        <v>414.8</v>
      </c>
      <c r="G27" s="1">
        <v>0.07568</v>
      </c>
      <c r="H27" s="1">
        <v>13210</v>
      </c>
      <c r="I27" s="1">
        <v>2.411</v>
      </c>
      <c r="J27" s="1">
        <v>5482</v>
      </c>
      <c r="K27" s="8">
        <v>36</v>
      </c>
      <c r="L27" s="9">
        <f t="shared" si="8"/>
        <v>0</v>
      </c>
      <c r="M27" s="9">
        <f t="shared" si="8"/>
        <v>0</v>
      </c>
      <c r="N27" s="9">
        <f t="shared" si="8"/>
        <v>0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0</v>
      </c>
      <c r="S27" s="9">
        <f t="shared" si="8"/>
        <v>0</v>
      </c>
      <c r="T27" s="9">
        <f t="shared" si="8"/>
        <v>0</v>
      </c>
      <c r="U27" s="9">
        <f t="shared" si="8"/>
        <v>0</v>
      </c>
      <c r="V27" s="9">
        <f t="shared" si="8"/>
        <v>0</v>
      </c>
      <c r="W27" s="9">
        <f t="shared" si="8"/>
        <v>0</v>
      </c>
      <c r="X27" s="9">
        <f t="shared" si="8"/>
        <v>0</v>
      </c>
      <c r="Y27" s="9">
        <f t="shared" si="8"/>
        <v>0</v>
      </c>
      <c r="Z27" s="9">
        <f t="shared" si="8"/>
        <v>0</v>
      </c>
      <c r="AA27" s="8">
        <v>36</v>
      </c>
    </row>
    <row r="28" spans="1:27" ht="12.75">
      <c r="A28" s="1" t="s">
        <v>31</v>
      </c>
      <c r="B28" s="4">
        <v>35</v>
      </c>
      <c r="C28" s="1">
        <v>5.615</v>
      </c>
      <c r="D28" s="1">
        <v>31.52</v>
      </c>
      <c r="E28" s="1">
        <v>2.476E-05</v>
      </c>
      <c r="F28" s="1">
        <v>329</v>
      </c>
      <c r="G28" s="1">
        <v>0.09542</v>
      </c>
      <c r="H28" s="1">
        <v>10480</v>
      </c>
      <c r="I28" s="1">
        <v>3.04</v>
      </c>
      <c r="J28" s="1">
        <v>3448</v>
      </c>
      <c r="K28" s="8">
        <v>35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>
        <f t="shared" si="8"/>
        <v>0</v>
      </c>
      <c r="P28" s="9">
        <f t="shared" si="8"/>
        <v>0</v>
      </c>
      <c r="Q28" s="9">
        <f t="shared" si="8"/>
        <v>0</v>
      </c>
      <c r="R28" s="9">
        <f t="shared" si="8"/>
        <v>0</v>
      </c>
      <c r="S28" s="9">
        <f t="shared" si="8"/>
        <v>0</v>
      </c>
      <c r="T28" s="9">
        <f t="shared" si="8"/>
        <v>0</v>
      </c>
      <c r="U28" s="9">
        <f t="shared" si="8"/>
        <v>0</v>
      </c>
      <c r="V28" s="9">
        <f t="shared" si="8"/>
        <v>0</v>
      </c>
      <c r="W28" s="9">
        <f t="shared" si="8"/>
        <v>0</v>
      </c>
      <c r="X28" s="9">
        <f t="shared" si="8"/>
        <v>0</v>
      </c>
      <c r="Y28" s="9">
        <f t="shared" si="8"/>
        <v>0</v>
      </c>
      <c r="Z28" s="9">
        <f t="shared" si="8"/>
        <v>0</v>
      </c>
      <c r="AA28" s="8">
        <v>35</v>
      </c>
    </row>
    <row r="29" spans="1:27" ht="12.75">
      <c r="A29" s="1" t="s">
        <v>32</v>
      </c>
      <c r="B29" s="4">
        <v>34</v>
      </c>
      <c r="C29" s="1">
        <v>6.305</v>
      </c>
      <c r="D29" s="1">
        <v>39.75</v>
      </c>
      <c r="E29" s="1">
        <v>3.122E-05</v>
      </c>
      <c r="F29" s="1">
        <v>260.9</v>
      </c>
      <c r="G29" s="1">
        <v>0.1203</v>
      </c>
      <c r="H29" s="1">
        <v>8310</v>
      </c>
      <c r="I29" s="1">
        <v>3.833</v>
      </c>
      <c r="J29" s="1">
        <v>2168</v>
      </c>
      <c r="K29" s="8">
        <v>34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8">
        <v>34</v>
      </c>
    </row>
    <row r="30" spans="1:27" ht="12.75">
      <c r="A30" s="1" t="s">
        <v>33</v>
      </c>
      <c r="B30" s="4">
        <v>33</v>
      </c>
      <c r="C30" s="1">
        <v>7.08</v>
      </c>
      <c r="D30" s="1">
        <v>50.13</v>
      </c>
      <c r="E30" s="1">
        <v>3.937E-05</v>
      </c>
      <c r="F30" s="1">
        <v>206.9</v>
      </c>
      <c r="G30" s="1">
        <v>0.1517</v>
      </c>
      <c r="H30" s="1">
        <v>6591</v>
      </c>
      <c r="I30" s="1">
        <v>4.833</v>
      </c>
      <c r="J30" s="1">
        <v>1364</v>
      </c>
      <c r="K30" s="8">
        <v>33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 t="shared" si="8"/>
        <v>0</v>
      </c>
      <c r="Z30" s="9">
        <f t="shared" si="8"/>
        <v>0</v>
      </c>
      <c r="AA30" s="8">
        <v>33</v>
      </c>
    </row>
    <row r="31" spans="1:27" ht="12.75">
      <c r="A31" s="1" t="s">
        <v>34</v>
      </c>
      <c r="B31" s="4">
        <v>32</v>
      </c>
      <c r="C31" s="1">
        <v>7.95</v>
      </c>
      <c r="D31" s="1">
        <v>63.21</v>
      </c>
      <c r="E31" s="1">
        <v>4.964E-05</v>
      </c>
      <c r="F31" s="1">
        <v>164.1</v>
      </c>
      <c r="G31" s="1">
        <v>0.1913</v>
      </c>
      <c r="H31" s="1">
        <v>5227</v>
      </c>
      <c r="I31" s="1">
        <v>6.095</v>
      </c>
      <c r="J31" s="1">
        <v>857.6</v>
      </c>
      <c r="K31" s="8">
        <v>32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9">
        <f t="shared" si="8"/>
        <v>0</v>
      </c>
      <c r="R31" s="9">
        <f t="shared" si="8"/>
        <v>0</v>
      </c>
      <c r="S31" s="9">
        <f t="shared" si="8"/>
        <v>0</v>
      </c>
      <c r="T31" s="9">
        <f t="shared" si="8"/>
        <v>0</v>
      </c>
      <c r="U31" s="9">
        <f t="shared" si="8"/>
        <v>0</v>
      </c>
      <c r="V31" s="9">
        <f t="shared" si="8"/>
        <v>0</v>
      </c>
      <c r="W31" s="9">
        <f t="shared" si="8"/>
        <v>0</v>
      </c>
      <c r="X31" s="9">
        <f t="shared" si="8"/>
        <v>0</v>
      </c>
      <c r="Y31" s="9">
        <f t="shared" si="8"/>
        <v>0</v>
      </c>
      <c r="Z31" s="9">
        <f t="shared" si="8"/>
        <v>0</v>
      </c>
      <c r="AA31" s="8">
        <v>32</v>
      </c>
    </row>
    <row r="32" spans="1:27" ht="12.75">
      <c r="A32" s="1" t="s">
        <v>35</v>
      </c>
      <c r="B32" s="4">
        <v>31</v>
      </c>
      <c r="C32" s="1">
        <v>8.928</v>
      </c>
      <c r="D32" s="1">
        <v>79.7</v>
      </c>
      <c r="E32" s="1">
        <v>6.26E-05</v>
      </c>
      <c r="F32" s="1">
        <v>130.1</v>
      </c>
      <c r="G32" s="1">
        <v>0.2413</v>
      </c>
      <c r="H32" s="1">
        <v>4145</v>
      </c>
      <c r="I32" s="1">
        <v>7.6850000000000005</v>
      </c>
      <c r="J32" s="1">
        <v>539.3</v>
      </c>
      <c r="K32" s="8">
        <v>31</v>
      </c>
      <c r="L32" s="9">
        <f t="shared" si="8"/>
        <v>0</v>
      </c>
      <c r="M32" s="9">
        <f t="shared" si="8"/>
        <v>0</v>
      </c>
      <c r="N32" s="9">
        <f t="shared" si="8"/>
        <v>0</v>
      </c>
      <c r="O32" s="9">
        <f t="shared" si="8"/>
        <v>0</v>
      </c>
      <c r="P32" s="9">
        <f t="shared" si="8"/>
        <v>0</v>
      </c>
      <c r="Q32" s="9">
        <f t="shared" si="8"/>
        <v>0</v>
      </c>
      <c r="R32" s="9">
        <f t="shared" si="8"/>
        <v>0</v>
      </c>
      <c r="S32" s="9">
        <f t="shared" si="8"/>
        <v>0</v>
      </c>
      <c r="T32" s="9">
        <f t="shared" si="8"/>
        <v>0</v>
      </c>
      <c r="U32" s="9">
        <f t="shared" si="8"/>
        <v>0</v>
      </c>
      <c r="V32" s="9">
        <f t="shared" si="8"/>
        <v>0</v>
      </c>
      <c r="W32" s="9">
        <f t="shared" si="8"/>
        <v>0</v>
      </c>
      <c r="X32" s="9">
        <f t="shared" si="8"/>
        <v>0</v>
      </c>
      <c r="Y32" s="9">
        <f t="shared" si="8"/>
        <v>0</v>
      </c>
      <c r="Z32" s="9">
        <f t="shared" si="8"/>
        <v>0</v>
      </c>
      <c r="AA32" s="8">
        <v>31</v>
      </c>
    </row>
    <row r="33" spans="1:27" ht="12.75">
      <c r="A33" s="1" t="s">
        <v>36</v>
      </c>
      <c r="B33" s="4">
        <v>30</v>
      </c>
      <c r="C33" s="1">
        <v>10.03</v>
      </c>
      <c r="D33" s="1">
        <v>100.5</v>
      </c>
      <c r="E33" s="1">
        <v>7.894E-05</v>
      </c>
      <c r="F33" s="1">
        <v>103.2</v>
      </c>
      <c r="G33" s="1">
        <v>0.3042</v>
      </c>
      <c r="H33" s="1">
        <v>3287</v>
      </c>
      <c r="I33" s="1">
        <v>9.691</v>
      </c>
      <c r="J33" s="1">
        <v>339.2</v>
      </c>
      <c r="K33" s="8">
        <v>30</v>
      </c>
      <c r="L33" s="9">
        <f t="shared" si="8"/>
        <v>0</v>
      </c>
      <c r="M33" s="9">
        <f t="shared" si="8"/>
        <v>0</v>
      </c>
      <c r="N33" s="9">
        <f t="shared" si="8"/>
        <v>0</v>
      </c>
      <c r="O33" s="9">
        <f t="shared" si="8"/>
        <v>0</v>
      </c>
      <c r="P33" s="9">
        <f t="shared" si="8"/>
        <v>0</v>
      </c>
      <c r="Q33" s="9">
        <f t="shared" si="8"/>
        <v>0</v>
      </c>
      <c r="R33" s="9">
        <f t="shared" si="8"/>
        <v>0</v>
      </c>
      <c r="S33" s="9">
        <f t="shared" si="8"/>
        <v>0</v>
      </c>
      <c r="T33" s="9">
        <f t="shared" si="8"/>
        <v>0</v>
      </c>
      <c r="U33" s="9">
        <f t="shared" si="8"/>
        <v>0</v>
      </c>
      <c r="V33" s="9">
        <f t="shared" si="8"/>
        <v>0</v>
      </c>
      <c r="W33" s="9">
        <f t="shared" si="8"/>
        <v>0</v>
      </c>
      <c r="X33" s="9">
        <f t="shared" si="8"/>
        <v>0</v>
      </c>
      <c r="Y33" s="9">
        <f t="shared" si="8"/>
        <v>0</v>
      </c>
      <c r="Z33" s="9">
        <f t="shared" si="8"/>
        <v>0</v>
      </c>
      <c r="AA33" s="8">
        <v>30</v>
      </c>
    </row>
    <row r="34" spans="1:27" ht="12.75">
      <c r="A34" s="1" t="s">
        <v>37</v>
      </c>
      <c r="B34" s="4">
        <v>29</v>
      </c>
      <c r="C34" s="1">
        <v>11.26</v>
      </c>
      <c r="D34" s="1">
        <v>126.7</v>
      </c>
      <c r="E34" s="1">
        <v>9.953E-05</v>
      </c>
      <c r="F34" s="1">
        <v>81.83</v>
      </c>
      <c r="G34" s="1">
        <v>0.3836</v>
      </c>
      <c r="H34" s="1">
        <v>2607</v>
      </c>
      <c r="I34" s="1">
        <v>12.22</v>
      </c>
      <c r="J34" s="1">
        <v>213.3</v>
      </c>
      <c r="K34" s="8">
        <v>29</v>
      </c>
      <c r="L34" s="9">
        <f t="shared" si="8"/>
        <v>0</v>
      </c>
      <c r="M34" s="9">
        <f t="shared" si="8"/>
        <v>0</v>
      </c>
      <c r="N34" s="9">
        <f t="shared" si="8"/>
        <v>0</v>
      </c>
      <c r="O34" s="9">
        <f t="shared" si="8"/>
        <v>0</v>
      </c>
      <c r="P34" s="9">
        <f t="shared" si="8"/>
        <v>0</v>
      </c>
      <c r="Q34" s="9">
        <f t="shared" si="8"/>
        <v>0</v>
      </c>
      <c r="R34" s="9">
        <f t="shared" si="8"/>
        <v>0</v>
      </c>
      <c r="S34" s="9">
        <f t="shared" si="8"/>
        <v>0</v>
      </c>
      <c r="T34" s="9">
        <f t="shared" si="8"/>
        <v>0</v>
      </c>
      <c r="U34" s="9">
        <f t="shared" si="8"/>
        <v>0</v>
      </c>
      <c r="V34" s="9">
        <f t="shared" si="8"/>
        <v>0</v>
      </c>
      <c r="W34" s="9">
        <f t="shared" si="8"/>
        <v>0</v>
      </c>
      <c r="X34" s="9">
        <f t="shared" si="8"/>
        <v>0</v>
      </c>
      <c r="Y34" s="9">
        <f t="shared" si="8"/>
        <v>0</v>
      </c>
      <c r="Z34" s="9">
        <f t="shared" si="8"/>
        <v>0</v>
      </c>
      <c r="AA34" s="8">
        <v>29</v>
      </c>
    </row>
    <row r="35" spans="1:27" ht="12.75">
      <c r="A35" s="1" t="s">
        <v>38</v>
      </c>
      <c r="B35" s="4">
        <v>28</v>
      </c>
      <c r="C35" s="1">
        <v>12.64</v>
      </c>
      <c r="D35" s="1">
        <v>159.8</v>
      </c>
      <c r="E35" s="1">
        <v>0.0001255</v>
      </c>
      <c r="F35" s="1">
        <v>64.9</v>
      </c>
      <c r="G35" s="1">
        <v>0.4837</v>
      </c>
      <c r="H35" s="1">
        <v>2067</v>
      </c>
      <c r="I35" s="1">
        <v>15.41</v>
      </c>
      <c r="J35" s="1">
        <v>134.2</v>
      </c>
      <c r="K35" s="8">
        <v>28</v>
      </c>
      <c r="L35" s="9">
        <f t="shared" si="8"/>
        <v>0</v>
      </c>
      <c r="M35" s="9">
        <f t="shared" si="8"/>
        <v>0</v>
      </c>
      <c r="N35" s="9">
        <f t="shared" si="8"/>
        <v>0</v>
      </c>
      <c r="O35" s="9">
        <f t="shared" si="8"/>
        <v>0</v>
      </c>
      <c r="P35" s="9">
        <f t="shared" si="8"/>
        <v>0</v>
      </c>
      <c r="Q35" s="9">
        <f t="shared" si="8"/>
        <v>0</v>
      </c>
      <c r="R35" s="9">
        <f t="shared" si="8"/>
        <v>0</v>
      </c>
      <c r="S35" s="9">
        <f t="shared" si="8"/>
        <v>0</v>
      </c>
      <c r="T35" s="9">
        <f t="shared" si="8"/>
        <v>0</v>
      </c>
      <c r="U35" s="9">
        <f t="shared" si="8"/>
        <v>0</v>
      </c>
      <c r="V35" s="9">
        <f t="shared" si="8"/>
        <v>0</v>
      </c>
      <c r="W35" s="9">
        <f t="shared" si="8"/>
        <v>0</v>
      </c>
      <c r="X35" s="9">
        <f t="shared" si="8"/>
        <v>0</v>
      </c>
      <c r="Y35" s="9">
        <f t="shared" si="8"/>
        <v>0</v>
      </c>
      <c r="Z35" s="9">
        <f t="shared" si="8"/>
        <v>0</v>
      </c>
      <c r="AA35" s="8">
        <v>28</v>
      </c>
    </row>
    <row r="36" spans="1:27" ht="12.75">
      <c r="A36" s="1" t="s">
        <v>39</v>
      </c>
      <c r="B36" s="4">
        <v>27</v>
      </c>
      <c r="C36" s="1">
        <v>14.2</v>
      </c>
      <c r="D36" s="1">
        <v>201.5</v>
      </c>
      <c r="E36" s="1">
        <v>0.0001583</v>
      </c>
      <c r="F36" s="1">
        <v>51.47</v>
      </c>
      <c r="G36" s="1">
        <v>0.61</v>
      </c>
      <c r="H36" s="1">
        <v>1639</v>
      </c>
      <c r="I36" s="1">
        <v>19.43</v>
      </c>
      <c r="J36" s="1">
        <v>84.37</v>
      </c>
      <c r="K36" s="8">
        <v>27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8">
        <v>27</v>
      </c>
    </row>
    <row r="37" spans="1:27" ht="12.75">
      <c r="A37" s="1" t="s">
        <v>40</v>
      </c>
      <c r="B37" s="4">
        <v>26</v>
      </c>
      <c r="C37" s="1">
        <v>15.94</v>
      </c>
      <c r="D37" s="1">
        <v>254.1</v>
      </c>
      <c r="E37" s="1">
        <v>0.0001996</v>
      </c>
      <c r="F37" s="1">
        <v>40.81</v>
      </c>
      <c r="G37" s="1">
        <v>0.7692</v>
      </c>
      <c r="H37" s="1">
        <v>1300</v>
      </c>
      <c r="I37" s="1">
        <v>24.5</v>
      </c>
      <c r="J37" s="1">
        <v>53.06</v>
      </c>
      <c r="K37" s="8">
        <v>26</v>
      </c>
      <c r="L37" s="9">
        <f t="shared" si="8"/>
        <v>0</v>
      </c>
      <c r="M37" s="9">
        <f t="shared" si="8"/>
        <v>0</v>
      </c>
      <c r="N37" s="9">
        <f t="shared" si="8"/>
        <v>0</v>
      </c>
      <c r="O37" s="9">
        <f t="shared" si="8"/>
        <v>0</v>
      </c>
      <c r="P37" s="9">
        <f t="shared" si="8"/>
        <v>0</v>
      </c>
      <c r="Q37" s="9">
        <f t="shared" si="8"/>
        <v>0</v>
      </c>
      <c r="R37" s="9">
        <f t="shared" si="8"/>
        <v>0</v>
      </c>
      <c r="S37" s="9">
        <f t="shared" si="8"/>
        <v>0</v>
      </c>
      <c r="T37" s="9">
        <f t="shared" si="8"/>
        <v>0</v>
      </c>
      <c r="U37" s="9">
        <f t="shared" si="8"/>
        <v>0</v>
      </c>
      <c r="V37" s="9">
        <f t="shared" si="8"/>
        <v>0</v>
      </c>
      <c r="W37" s="9">
        <f t="shared" si="8"/>
        <v>0</v>
      </c>
      <c r="X37" s="9">
        <f t="shared" si="8"/>
        <v>0</v>
      </c>
      <c r="Y37" s="9">
        <f t="shared" si="8"/>
        <v>0</v>
      </c>
      <c r="Z37" s="9">
        <f t="shared" si="8"/>
        <v>0</v>
      </c>
      <c r="AA37" s="8">
        <v>26</v>
      </c>
    </row>
    <row r="38" spans="1:27" ht="12.75">
      <c r="A38" s="1" t="s">
        <v>41</v>
      </c>
      <c r="B38" s="4">
        <v>25</v>
      </c>
      <c r="C38" s="1">
        <v>17.900000000000002</v>
      </c>
      <c r="D38" s="1">
        <v>320.40000000000003</v>
      </c>
      <c r="E38" s="1">
        <v>0.0002517</v>
      </c>
      <c r="F38" s="1">
        <v>32.37</v>
      </c>
      <c r="G38" s="1">
        <v>0.9699</v>
      </c>
      <c r="H38" s="1">
        <v>1031</v>
      </c>
      <c r="I38" s="1">
        <v>30.9</v>
      </c>
      <c r="J38" s="1">
        <v>33.37</v>
      </c>
      <c r="K38" s="8">
        <v>25</v>
      </c>
      <c r="L38" s="9">
        <f t="shared" si="8"/>
        <v>0</v>
      </c>
      <c r="M38" s="9">
        <f t="shared" si="8"/>
        <v>0</v>
      </c>
      <c r="N38" s="9">
        <f t="shared" si="8"/>
        <v>0</v>
      </c>
      <c r="O38" s="9">
        <f t="shared" si="8"/>
        <v>0</v>
      </c>
      <c r="P38" s="9">
        <f t="shared" si="8"/>
        <v>0</v>
      </c>
      <c r="Q38" s="9">
        <f t="shared" si="8"/>
        <v>0</v>
      </c>
      <c r="R38" s="9">
        <f t="shared" si="8"/>
        <v>0</v>
      </c>
      <c r="S38" s="9">
        <f t="shared" si="8"/>
        <v>0</v>
      </c>
      <c r="T38" s="9">
        <f t="shared" si="8"/>
        <v>0</v>
      </c>
      <c r="U38" s="9">
        <f t="shared" si="8"/>
        <v>0</v>
      </c>
      <c r="V38" s="9">
        <f t="shared" si="8"/>
        <v>0</v>
      </c>
      <c r="W38" s="9">
        <f t="shared" si="8"/>
        <v>0</v>
      </c>
      <c r="X38" s="9">
        <f t="shared" si="8"/>
        <v>0</v>
      </c>
      <c r="Y38" s="9">
        <f t="shared" si="8"/>
        <v>0</v>
      </c>
      <c r="Z38" s="9">
        <f t="shared" si="8"/>
        <v>0</v>
      </c>
      <c r="AA38" s="8">
        <v>25</v>
      </c>
    </row>
    <row r="39" spans="1:27" ht="12.75">
      <c r="A39" s="1" t="s">
        <v>42</v>
      </c>
      <c r="B39" s="4">
        <v>24</v>
      </c>
      <c r="C39" s="1">
        <v>20.1</v>
      </c>
      <c r="D39" s="1">
        <v>404</v>
      </c>
      <c r="E39" s="1">
        <v>0.0003173</v>
      </c>
      <c r="F39" s="1">
        <v>25.67</v>
      </c>
      <c r="G39" s="1">
        <v>1.223</v>
      </c>
      <c r="H39" s="1">
        <v>817.7</v>
      </c>
      <c r="I39" s="1">
        <v>38.96</v>
      </c>
      <c r="J39" s="1">
        <v>20.99</v>
      </c>
      <c r="K39" s="8">
        <v>24</v>
      </c>
      <c r="L39" s="9">
        <f aca="true" t="shared" si="9" ref="L39:Z54">LOOKUP($E39*L$5,$E$7:$K$68)</f>
        <v>0</v>
      </c>
      <c r="M39" s="9">
        <f t="shared" si="9"/>
        <v>0</v>
      </c>
      <c r="N39" s="9">
        <f t="shared" si="9"/>
        <v>0</v>
      </c>
      <c r="O39" s="9">
        <f t="shared" si="9"/>
        <v>0</v>
      </c>
      <c r="P39" s="9">
        <f t="shared" si="9"/>
        <v>0</v>
      </c>
      <c r="Q39" s="9">
        <f t="shared" si="9"/>
        <v>0</v>
      </c>
      <c r="R39" s="9">
        <f t="shared" si="9"/>
        <v>0</v>
      </c>
      <c r="S39" s="9">
        <f t="shared" si="9"/>
        <v>0</v>
      </c>
      <c r="T39" s="9">
        <f t="shared" si="9"/>
        <v>0</v>
      </c>
      <c r="U39" s="9">
        <f t="shared" si="9"/>
        <v>0</v>
      </c>
      <c r="V39" s="9">
        <f t="shared" si="9"/>
        <v>0</v>
      </c>
      <c r="W39" s="9">
        <f t="shared" si="9"/>
        <v>0</v>
      </c>
      <c r="X39" s="9">
        <f t="shared" si="9"/>
        <v>0</v>
      </c>
      <c r="Y39" s="9">
        <f t="shared" si="9"/>
        <v>0</v>
      </c>
      <c r="Z39" s="9">
        <f t="shared" si="9"/>
        <v>0</v>
      </c>
      <c r="AA39" s="8">
        <v>24</v>
      </c>
    </row>
    <row r="40" spans="1:27" ht="12.75">
      <c r="A40" s="1" t="s">
        <v>43</v>
      </c>
      <c r="B40" s="4">
        <v>23</v>
      </c>
      <c r="C40" s="1">
        <v>22.57</v>
      </c>
      <c r="D40" s="1">
        <v>509.5</v>
      </c>
      <c r="E40" s="1">
        <v>0.0004002</v>
      </c>
      <c r="F40" s="1">
        <v>20.36</v>
      </c>
      <c r="G40" s="1">
        <v>1.542</v>
      </c>
      <c r="H40" s="1">
        <v>648.4</v>
      </c>
      <c r="I40" s="1">
        <v>49.13</v>
      </c>
      <c r="J40" s="1">
        <v>13.2</v>
      </c>
      <c r="K40" s="8">
        <v>23</v>
      </c>
      <c r="L40" s="9">
        <f t="shared" si="9"/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  <c r="R40" s="9">
        <f t="shared" si="9"/>
        <v>0</v>
      </c>
      <c r="S40" s="9">
        <f t="shared" si="9"/>
        <v>0</v>
      </c>
      <c r="T40" s="9">
        <f t="shared" si="9"/>
        <v>0</v>
      </c>
      <c r="U40" s="9">
        <f t="shared" si="9"/>
        <v>0</v>
      </c>
      <c r="V40" s="9">
        <f t="shared" si="9"/>
        <v>0</v>
      </c>
      <c r="W40" s="9">
        <f t="shared" si="9"/>
        <v>0</v>
      </c>
      <c r="X40" s="9">
        <f t="shared" si="9"/>
        <v>0</v>
      </c>
      <c r="Y40" s="9">
        <f t="shared" si="9"/>
        <v>0</v>
      </c>
      <c r="Z40" s="9">
        <f t="shared" si="9"/>
        <v>0</v>
      </c>
      <c r="AA40" s="8">
        <v>23</v>
      </c>
    </row>
    <row r="41" spans="1:27" ht="12.75">
      <c r="A41" s="1" t="s">
        <v>44</v>
      </c>
      <c r="B41" s="4">
        <v>22</v>
      </c>
      <c r="C41" s="1">
        <v>25.35</v>
      </c>
      <c r="D41" s="1">
        <v>642.4</v>
      </c>
      <c r="E41" s="1">
        <v>0.0005046</v>
      </c>
      <c r="F41" s="1">
        <v>16.14</v>
      </c>
      <c r="G41" s="1">
        <v>1.945</v>
      </c>
      <c r="H41" s="1">
        <v>514.2</v>
      </c>
      <c r="I41" s="1">
        <v>61.95</v>
      </c>
      <c r="J41" s="1">
        <v>8.301</v>
      </c>
      <c r="K41" s="8">
        <v>22</v>
      </c>
      <c r="L41" s="9">
        <f t="shared" si="9"/>
        <v>0</v>
      </c>
      <c r="M41" s="9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9">
        <f t="shared" si="9"/>
        <v>0</v>
      </c>
      <c r="R41" s="9">
        <f t="shared" si="9"/>
        <v>0</v>
      </c>
      <c r="S41" s="9">
        <f t="shared" si="9"/>
        <v>0</v>
      </c>
      <c r="T41" s="9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9">
        <f t="shared" si="9"/>
        <v>0</v>
      </c>
      <c r="AA41" s="8">
        <v>22</v>
      </c>
    </row>
    <row r="42" spans="1:27" ht="12.75">
      <c r="A42" s="1" t="s">
        <v>45</v>
      </c>
      <c r="B42" s="4">
        <v>21</v>
      </c>
      <c r="C42" s="1">
        <v>28.46</v>
      </c>
      <c r="D42" s="1">
        <v>810.1</v>
      </c>
      <c r="E42" s="1">
        <v>0.0006363</v>
      </c>
      <c r="F42" s="1">
        <v>12.8</v>
      </c>
      <c r="G42" s="1">
        <v>2.452</v>
      </c>
      <c r="H42" s="1">
        <v>407.8</v>
      </c>
      <c r="I42" s="1">
        <v>78.11</v>
      </c>
      <c r="J42" s="1">
        <v>5.221</v>
      </c>
      <c r="K42" s="8">
        <v>21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9">
        <f t="shared" si="9"/>
        <v>0</v>
      </c>
      <c r="S42" s="9">
        <f t="shared" si="9"/>
        <v>0</v>
      </c>
      <c r="T42" s="9">
        <f t="shared" si="9"/>
        <v>0</v>
      </c>
      <c r="U42" s="9">
        <f t="shared" si="9"/>
        <v>0</v>
      </c>
      <c r="V42" s="9">
        <f t="shared" si="9"/>
        <v>0</v>
      </c>
      <c r="W42" s="9">
        <f t="shared" si="9"/>
        <v>0</v>
      </c>
      <c r="X42" s="9">
        <f t="shared" si="9"/>
        <v>0</v>
      </c>
      <c r="Y42" s="9">
        <f t="shared" si="9"/>
        <v>0</v>
      </c>
      <c r="Z42" s="9">
        <f t="shared" si="9"/>
        <v>0</v>
      </c>
      <c r="AA42" s="8">
        <v>21</v>
      </c>
    </row>
    <row r="43" spans="1:27" ht="12.75">
      <c r="A43" s="1" t="s">
        <v>46</v>
      </c>
      <c r="B43" s="4">
        <v>20</v>
      </c>
      <c r="C43" s="1">
        <v>31.96</v>
      </c>
      <c r="D43" s="1">
        <v>1022</v>
      </c>
      <c r="E43" s="1">
        <v>0.0008023</v>
      </c>
      <c r="F43" s="1">
        <v>10.15</v>
      </c>
      <c r="G43" s="1">
        <v>3.092</v>
      </c>
      <c r="H43" s="1">
        <v>323.40000000000003</v>
      </c>
      <c r="I43" s="1">
        <v>98.5</v>
      </c>
      <c r="J43" s="1">
        <v>3.283</v>
      </c>
      <c r="K43" s="8">
        <v>20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8">
        <v>20</v>
      </c>
    </row>
    <row r="44" spans="1:27" ht="12.75">
      <c r="A44" s="1" t="s">
        <v>47</v>
      </c>
      <c r="B44" s="4">
        <v>19</v>
      </c>
      <c r="C44" s="1">
        <v>35.89</v>
      </c>
      <c r="D44" s="1">
        <v>1288</v>
      </c>
      <c r="E44" s="1">
        <v>0.001012</v>
      </c>
      <c r="F44" s="1">
        <v>8.051</v>
      </c>
      <c r="G44" s="1">
        <v>3.899</v>
      </c>
      <c r="H44" s="1">
        <v>256.5</v>
      </c>
      <c r="I44" s="1">
        <v>124.2</v>
      </c>
      <c r="J44" s="1">
        <v>2.065</v>
      </c>
      <c r="K44" s="8">
        <v>19</v>
      </c>
      <c r="L44" s="9">
        <f t="shared" si="9"/>
        <v>0</v>
      </c>
      <c r="M44" s="9">
        <f t="shared" si="9"/>
        <v>0</v>
      </c>
      <c r="N44" s="9">
        <f t="shared" si="9"/>
        <v>0</v>
      </c>
      <c r="O44" s="9">
        <f t="shared" si="9"/>
        <v>0</v>
      </c>
      <c r="P44" s="9">
        <f t="shared" si="9"/>
        <v>0</v>
      </c>
      <c r="Q44" s="9">
        <f t="shared" si="9"/>
        <v>0</v>
      </c>
      <c r="R44" s="9">
        <f t="shared" si="9"/>
        <v>0</v>
      </c>
      <c r="S44" s="9">
        <f t="shared" si="9"/>
        <v>0</v>
      </c>
      <c r="T44" s="9">
        <f t="shared" si="9"/>
        <v>0</v>
      </c>
      <c r="U44" s="9">
        <f t="shared" si="9"/>
        <v>0</v>
      </c>
      <c r="V44" s="9">
        <f t="shared" si="9"/>
        <v>0</v>
      </c>
      <c r="W44" s="9">
        <f t="shared" si="9"/>
        <v>0</v>
      </c>
      <c r="X44" s="9">
        <f t="shared" si="9"/>
        <v>0</v>
      </c>
      <c r="Y44" s="9">
        <f t="shared" si="9"/>
        <v>0</v>
      </c>
      <c r="Z44" s="9">
        <f t="shared" si="9"/>
        <v>0</v>
      </c>
      <c r="AA44" s="8">
        <v>19</v>
      </c>
    </row>
    <row r="45" spans="1:27" ht="12.75">
      <c r="A45" s="1" t="s">
        <v>48</v>
      </c>
      <c r="B45" s="4">
        <v>18</v>
      </c>
      <c r="C45" s="1">
        <v>40.300000000000004</v>
      </c>
      <c r="D45" s="1">
        <v>1624</v>
      </c>
      <c r="E45" s="1">
        <v>0.001276</v>
      </c>
      <c r="F45" s="1">
        <v>6.385</v>
      </c>
      <c r="G45" s="1">
        <v>4.917</v>
      </c>
      <c r="H45" s="1">
        <v>203.4</v>
      </c>
      <c r="I45" s="1">
        <v>156.6</v>
      </c>
      <c r="J45" s="1">
        <v>1.299</v>
      </c>
      <c r="K45" s="8">
        <v>18</v>
      </c>
      <c r="L45" s="9">
        <f t="shared" si="9"/>
        <v>0</v>
      </c>
      <c r="M45" s="9">
        <f t="shared" si="9"/>
        <v>0</v>
      </c>
      <c r="N45" s="9">
        <f t="shared" si="9"/>
        <v>0</v>
      </c>
      <c r="O45" s="9">
        <f t="shared" si="9"/>
        <v>0</v>
      </c>
      <c r="P45" s="9">
        <f t="shared" si="9"/>
        <v>0</v>
      </c>
      <c r="Q45" s="9">
        <f t="shared" si="9"/>
        <v>0</v>
      </c>
      <c r="R45" s="9">
        <f t="shared" si="9"/>
        <v>0</v>
      </c>
      <c r="S45" s="9">
        <f t="shared" si="9"/>
        <v>0</v>
      </c>
      <c r="T45" s="9">
        <f t="shared" si="9"/>
        <v>0</v>
      </c>
      <c r="U45" s="9">
        <f t="shared" si="9"/>
        <v>0</v>
      </c>
      <c r="V45" s="9">
        <f t="shared" si="9"/>
        <v>0</v>
      </c>
      <c r="W45" s="9">
        <f t="shared" si="9"/>
        <v>0</v>
      </c>
      <c r="X45" s="9">
        <f t="shared" si="9"/>
        <v>0</v>
      </c>
      <c r="Y45" s="9">
        <f t="shared" si="9"/>
        <v>0</v>
      </c>
      <c r="Z45" s="9">
        <f t="shared" si="9"/>
        <v>0</v>
      </c>
      <c r="AA45" s="8">
        <v>18</v>
      </c>
    </row>
    <row r="46" spans="1:27" ht="12.75">
      <c r="A46" s="1" t="s">
        <v>49</v>
      </c>
      <c r="B46" s="4">
        <v>17</v>
      </c>
      <c r="C46" s="1">
        <v>45.26</v>
      </c>
      <c r="D46" s="1">
        <v>2048</v>
      </c>
      <c r="E46" s="1">
        <v>0.001609</v>
      </c>
      <c r="F46" s="1">
        <v>5.064</v>
      </c>
      <c r="G46" s="1">
        <v>6.2</v>
      </c>
      <c r="H46" s="1">
        <v>161.3</v>
      </c>
      <c r="I46" s="1">
        <v>197.5</v>
      </c>
      <c r="J46" s="1">
        <v>0.8167</v>
      </c>
      <c r="K46" s="8">
        <v>17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10">
        <f t="shared" si="9"/>
        <v>0</v>
      </c>
      <c r="AA46" s="8">
        <v>17</v>
      </c>
    </row>
    <row r="47" spans="1:27" ht="12.75">
      <c r="A47" s="1" t="s">
        <v>50</v>
      </c>
      <c r="B47" s="4">
        <v>16</v>
      </c>
      <c r="C47" s="1">
        <v>50.82</v>
      </c>
      <c r="D47" s="1">
        <v>2583</v>
      </c>
      <c r="E47" s="1">
        <v>0.002028</v>
      </c>
      <c r="F47" s="1">
        <v>4.016</v>
      </c>
      <c r="G47" s="1">
        <v>7.818</v>
      </c>
      <c r="H47" s="1">
        <v>127.9</v>
      </c>
      <c r="I47" s="1">
        <v>249</v>
      </c>
      <c r="J47" s="1">
        <v>0.5136</v>
      </c>
      <c r="K47" s="8">
        <v>16</v>
      </c>
      <c r="L47" s="9">
        <f t="shared" si="9"/>
        <v>0</v>
      </c>
      <c r="M47" s="9">
        <f t="shared" si="9"/>
        <v>0</v>
      </c>
      <c r="N47" s="9">
        <f t="shared" si="9"/>
        <v>0</v>
      </c>
      <c r="O47" s="9">
        <f t="shared" si="9"/>
        <v>0</v>
      </c>
      <c r="P47" s="9">
        <f t="shared" si="9"/>
        <v>0</v>
      </c>
      <c r="Q47" s="9">
        <f t="shared" si="9"/>
        <v>0</v>
      </c>
      <c r="R47" s="9">
        <f t="shared" si="9"/>
        <v>0</v>
      </c>
      <c r="S47" s="9">
        <f t="shared" si="9"/>
        <v>0</v>
      </c>
      <c r="T47" s="9">
        <f t="shared" si="9"/>
        <v>0</v>
      </c>
      <c r="U47" s="9">
        <f t="shared" si="9"/>
        <v>0</v>
      </c>
      <c r="V47" s="9">
        <f t="shared" si="9"/>
        <v>0</v>
      </c>
      <c r="W47" s="9">
        <f t="shared" si="9"/>
        <v>0</v>
      </c>
      <c r="X47" s="9">
        <f t="shared" si="9"/>
        <v>0</v>
      </c>
      <c r="Y47" s="9">
        <f t="shared" si="9"/>
        <v>0</v>
      </c>
      <c r="Z47" s="10">
        <f t="shared" si="9"/>
        <v>0</v>
      </c>
      <c r="AA47" s="8">
        <v>16</v>
      </c>
    </row>
    <row r="48" spans="1:27" ht="12.75">
      <c r="A48" s="1" t="s">
        <v>51</v>
      </c>
      <c r="B48" s="4">
        <v>15</v>
      </c>
      <c r="C48" s="1">
        <v>57.07</v>
      </c>
      <c r="D48" s="1">
        <v>3257</v>
      </c>
      <c r="E48" s="1">
        <v>0.002558</v>
      </c>
      <c r="F48" s="1">
        <v>3.184</v>
      </c>
      <c r="G48" s="1">
        <v>9.858</v>
      </c>
      <c r="H48" s="1">
        <v>101.4</v>
      </c>
      <c r="I48" s="1">
        <v>314</v>
      </c>
      <c r="J48" s="1">
        <v>0.323</v>
      </c>
      <c r="K48" s="8">
        <v>15</v>
      </c>
      <c r="L48" s="9">
        <f t="shared" si="9"/>
        <v>0</v>
      </c>
      <c r="M48" s="9">
        <f t="shared" si="9"/>
        <v>0</v>
      </c>
      <c r="N48" s="9">
        <f t="shared" si="9"/>
        <v>0</v>
      </c>
      <c r="O48" s="9">
        <f t="shared" si="9"/>
        <v>0</v>
      </c>
      <c r="P48" s="9">
        <f t="shared" si="9"/>
        <v>0</v>
      </c>
      <c r="Q48" s="9">
        <f t="shared" si="9"/>
        <v>0</v>
      </c>
      <c r="R48" s="9">
        <f t="shared" si="9"/>
        <v>0</v>
      </c>
      <c r="S48" s="9">
        <f t="shared" si="9"/>
        <v>0</v>
      </c>
      <c r="T48" s="9">
        <f t="shared" si="9"/>
        <v>0</v>
      </c>
      <c r="U48" s="9">
        <f t="shared" si="9"/>
        <v>0</v>
      </c>
      <c r="V48" s="9">
        <f t="shared" si="9"/>
        <v>0</v>
      </c>
      <c r="W48" s="9">
        <f t="shared" si="9"/>
        <v>0</v>
      </c>
      <c r="X48" s="9">
        <f t="shared" si="9"/>
        <v>0</v>
      </c>
      <c r="Y48" s="10">
        <f t="shared" si="9"/>
        <v>0</v>
      </c>
      <c r="Z48" s="10">
        <f t="shared" si="9"/>
        <v>0</v>
      </c>
      <c r="AA48" s="8">
        <v>15</v>
      </c>
    </row>
    <row r="49" spans="1:27" ht="12.75">
      <c r="A49" s="1" t="s">
        <v>52</v>
      </c>
      <c r="B49" s="4">
        <v>14</v>
      </c>
      <c r="C49" s="1">
        <v>64.08</v>
      </c>
      <c r="D49" s="1">
        <v>4107</v>
      </c>
      <c r="E49" s="1">
        <v>0.003225</v>
      </c>
      <c r="F49" s="1">
        <v>2.525</v>
      </c>
      <c r="G49" s="1">
        <v>12.43</v>
      </c>
      <c r="H49" s="1">
        <v>80.44</v>
      </c>
      <c r="I49" s="1">
        <v>396</v>
      </c>
      <c r="J49" s="1">
        <v>0.2032</v>
      </c>
      <c r="K49" s="8">
        <v>14</v>
      </c>
      <c r="L49" s="9">
        <f t="shared" si="9"/>
        <v>0</v>
      </c>
      <c r="M49" s="9">
        <f t="shared" si="9"/>
        <v>0</v>
      </c>
      <c r="N49" s="9">
        <f t="shared" si="9"/>
        <v>0</v>
      </c>
      <c r="O49" s="9">
        <f t="shared" si="9"/>
        <v>0</v>
      </c>
      <c r="P49" s="9">
        <f t="shared" si="9"/>
        <v>0</v>
      </c>
      <c r="Q49" s="9">
        <f t="shared" si="9"/>
        <v>0</v>
      </c>
      <c r="R49" s="9">
        <f t="shared" si="9"/>
        <v>0</v>
      </c>
      <c r="S49" s="9">
        <f t="shared" si="9"/>
        <v>0</v>
      </c>
      <c r="T49" s="9">
        <f t="shared" si="9"/>
        <v>0</v>
      </c>
      <c r="U49" s="9">
        <f t="shared" si="9"/>
        <v>0</v>
      </c>
      <c r="V49" s="9">
        <f t="shared" si="9"/>
        <v>0</v>
      </c>
      <c r="W49" s="9">
        <f t="shared" si="9"/>
        <v>0</v>
      </c>
      <c r="X49" s="9">
        <f t="shared" si="9"/>
        <v>0</v>
      </c>
      <c r="Y49" s="10">
        <f t="shared" si="9"/>
        <v>0</v>
      </c>
      <c r="Z49" s="10">
        <f t="shared" si="9"/>
        <v>0</v>
      </c>
      <c r="AA49" s="8">
        <v>14</v>
      </c>
    </row>
    <row r="50" spans="1:27" ht="12.75">
      <c r="A50" s="1" t="s">
        <v>53</v>
      </c>
      <c r="B50" s="4">
        <v>13</v>
      </c>
      <c r="C50" s="1">
        <v>71.96000000000001</v>
      </c>
      <c r="D50" s="1">
        <v>5178</v>
      </c>
      <c r="E50" s="1">
        <v>0.004067</v>
      </c>
      <c r="F50" s="1">
        <v>2.003</v>
      </c>
      <c r="G50" s="1">
        <v>15.68</v>
      </c>
      <c r="H50" s="1">
        <v>63.8</v>
      </c>
      <c r="I50" s="1">
        <v>499.3</v>
      </c>
      <c r="J50" s="1">
        <v>0.1278</v>
      </c>
      <c r="K50" s="8">
        <v>13</v>
      </c>
      <c r="L50" s="9">
        <f>LOOKUP($E50*L$5,$E$7:$K$68)</f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  <c r="S50" s="9">
        <f t="shared" si="9"/>
        <v>0</v>
      </c>
      <c r="T50" s="9">
        <f t="shared" si="9"/>
        <v>0</v>
      </c>
      <c r="U50" s="9">
        <f t="shared" si="9"/>
        <v>0</v>
      </c>
      <c r="V50" s="9">
        <f t="shared" si="9"/>
        <v>0</v>
      </c>
      <c r="W50" s="9">
        <f t="shared" si="9"/>
        <v>0</v>
      </c>
      <c r="X50" s="10">
        <f t="shared" si="9"/>
        <v>0</v>
      </c>
      <c r="Y50" s="10">
        <f t="shared" si="9"/>
        <v>0</v>
      </c>
      <c r="Z50" s="10">
        <f t="shared" si="9"/>
        <v>0</v>
      </c>
      <c r="AA50" s="8">
        <v>13</v>
      </c>
    </row>
    <row r="51" spans="1:27" ht="12.75">
      <c r="A51" s="1" t="s">
        <v>54</v>
      </c>
      <c r="B51" s="4">
        <v>12</v>
      </c>
      <c r="C51" s="1">
        <v>80.81</v>
      </c>
      <c r="D51" s="1">
        <v>6530</v>
      </c>
      <c r="E51" s="1">
        <v>0.005129</v>
      </c>
      <c r="F51" s="1">
        <v>1.588</v>
      </c>
      <c r="G51" s="1">
        <v>19.77</v>
      </c>
      <c r="H51" s="1">
        <v>50.59</v>
      </c>
      <c r="I51" s="1">
        <v>629.6</v>
      </c>
      <c r="J51" s="1">
        <v>0.08035</v>
      </c>
      <c r="K51" s="8">
        <v>12</v>
      </c>
      <c r="L51" s="9">
        <f>LOOKUP($E51*L$5,$E$7:$K$68)</f>
        <v>0</v>
      </c>
      <c r="M51" s="9">
        <f t="shared" si="9"/>
        <v>0</v>
      </c>
      <c r="N51" s="9">
        <f t="shared" si="9"/>
        <v>0</v>
      </c>
      <c r="O51" s="9">
        <f t="shared" si="9"/>
        <v>0</v>
      </c>
      <c r="P51" s="9">
        <f t="shared" si="9"/>
        <v>0</v>
      </c>
      <c r="Q51" s="9">
        <f t="shared" si="9"/>
        <v>0</v>
      </c>
      <c r="R51" s="9">
        <f t="shared" si="9"/>
        <v>0</v>
      </c>
      <c r="S51" s="9">
        <f t="shared" si="9"/>
        <v>0</v>
      </c>
      <c r="T51" s="9">
        <f t="shared" si="9"/>
        <v>0</v>
      </c>
      <c r="U51" s="9">
        <f t="shared" si="9"/>
        <v>0</v>
      </c>
      <c r="V51" s="9">
        <f t="shared" si="9"/>
        <v>0</v>
      </c>
      <c r="W51" s="10">
        <f t="shared" si="9"/>
        <v>0</v>
      </c>
      <c r="X51" s="10">
        <f t="shared" si="9"/>
        <v>0</v>
      </c>
      <c r="Y51" s="10">
        <f t="shared" si="9"/>
        <v>0</v>
      </c>
      <c r="Z51" s="10">
        <f t="shared" si="9"/>
        <v>0</v>
      </c>
      <c r="AA51" s="8">
        <v>12</v>
      </c>
    </row>
    <row r="52" spans="1:27" ht="12.75">
      <c r="A52" s="1" t="s">
        <v>55</v>
      </c>
      <c r="B52" s="4">
        <v>11</v>
      </c>
      <c r="C52" s="1">
        <v>90.74</v>
      </c>
      <c r="D52" s="1">
        <v>8234</v>
      </c>
      <c r="E52" s="1">
        <v>0.006467</v>
      </c>
      <c r="F52" s="1">
        <v>1.26</v>
      </c>
      <c r="G52" s="1">
        <v>24.92</v>
      </c>
      <c r="H52" s="1">
        <v>40.12</v>
      </c>
      <c r="I52" s="1">
        <v>794</v>
      </c>
      <c r="J52" s="1">
        <v>0.05053</v>
      </c>
      <c r="K52" s="8">
        <v>11</v>
      </c>
      <c r="L52" s="9">
        <f>LOOKUP($E52*L$5,$E$7:$K$68)</f>
        <v>0</v>
      </c>
      <c r="M52" s="9">
        <f t="shared" si="9"/>
        <v>0</v>
      </c>
      <c r="N52" s="9">
        <f t="shared" si="9"/>
        <v>0</v>
      </c>
      <c r="O52" s="9">
        <f t="shared" si="9"/>
        <v>0</v>
      </c>
      <c r="P52" s="9">
        <f t="shared" si="9"/>
        <v>0</v>
      </c>
      <c r="Q52" s="9">
        <f t="shared" si="9"/>
        <v>0</v>
      </c>
      <c r="R52" s="9">
        <f t="shared" si="9"/>
        <v>0</v>
      </c>
      <c r="S52" s="9">
        <f t="shared" si="9"/>
        <v>0</v>
      </c>
      <c r="T52" s="9">
        <f t="shared" si="9"/>
        <v>0</v>
      </c>
      <c r="U52" s="9">
        <f t="shared" si="9"/>
        <v>0</v>
      </c>
      <c r="V52" s="10">
        <f t="shared" si="9"/>
        <v>0</v>
      </c>
      <c r="W52" s="10">
        <f t="shared" si="9"/>
        <v>0</v>
      </c>
      <c r="X52" s="10">
        <f t="shared" si="9"/>
        <v>0</v>
      </c>
      <c r="Y52" s="10">
        <f t="shared" si="9"/>
        <v>0</v>
      </c>
      <c r="Z52" s="11"/>
      <c r="AA52" s="8">
        <v>11</v>
      </c>
    </row>
    <row r="53" spans="1:27" ht="12.75">
      <c r="A53" s="1" t="s">
        <v>56</v>
      </c>
      <c r="B53" s="4">
        <v>10</v>
      </c>
      <c r="C53" s="1">
        <v>101.9</v>
      </c>
      <c r="D53" s="1">
        <v>10380</v>
      </c>
      <c r="E53" s="1">
        <v>0.008155</v>
      </c>
      <c r="F53" s="1">
        <v>0.9989</v>
      </c>
      <c r="G53" s="1">
        <v>31.43</v>
      </c>
      <c r="H53" s="1">
        <v>31.82</v>
      </c>
      <c r="I53" s="1">
        <v>1001</v>
      </c>
      <c r="J53" s="1">
        <v>0.03178</v>
      </c>
      <c r="K53" s="8">
        <v>10</v>
      </c>
      <c r="L53" s="9">
        <f>LOOKUP($E53*L$5,$E$7:$K$68)</f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10">
        <f t="shared" si="9"/>
        <v>0</v>
      </c>
      <c r="V53" s="10">
        <f t="shared" si="9"/>
        <v>0</v>
      </c>
      <c r="W53" s="10">
        <f t="shared" si="9"/>
        <v>0</v>
      </c>
      <c r="X53" s="10">
        <f t="shared" si="9"/>
        <v>0</v>
      </c>
      <c r="Y53" s="10">
        <f t="shared" si="9"/>
        <v>0</v>
      </c>
      <c r="Z53" s="11"/>
      <c r="AA53" s="8">
        <v>10</v>
      </c>
    </row>
    <row r="54" spans="1:27" ht="12.75">
      <c r="A54" s="1" t="s">
        <v>57</v>
      </c>
      <c r="B54" s="4">
        <v>9</v>
      </c>
      <c r="C54" s="1">
        <v>114.4</v>
      </c>
      <c r="D54" s="1">
        <v>13090</v>
      </c>
      <c r="E54" s="1">
        <v>0.01028</v>
      </c>
      <c r="F54" s="1">
        <v>0.7921</v>
      </c>
      <c r="G54" s="1">
        <v>39.63</v>
      </c>
      <c r="H54" s="1">
        <v>25.23</v>
      </c>
      <c r="I54" s="1">
        <v>1262</v>
      </c>
      <c r="J54" s="1">
        <v>0.01999</v>
      </c>
      <c r="K54" s="8">
        <v>9</v>
      </c>
      <c r="L54" s="9">
        <f>LOOKUP($E54*L$5,$E$7:$K$68)</f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0</v>
      </c>
      <c r="S54" s="10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0">
        <f t="shared" si="9"/>
        <v>0</v>
      </c>
      <c r="X54" s="10">
        <f t="shared" si="9"/>
        <v>0</v>
      </c>
      <c r="Y54" s="11"/>
      <c r="Z54" s="11"/>
      <c r="AA54" s="8">
        <v>9</v>
      </c>
    </row>
    <row r="55" spans="1:27" ht="12.75">
      <c r="A55" s="1" t="s">
        <v>58</v>
      </c>
      <c r="B55" s="4">
        <v>8</v>
      </c>
      <c r="C55" s="1">
        <v>128.5</v>
      </c>
      <c r="D55" s="1">
        <v>16510</v>
      </c>
      <c r="E55" s="1">
        <v>0.01297</v>
      </c>
      <c r="F55" s="1">
        <v>0.6282</v>
      </c>
      <c r="G55" s="1">
        <v>49.98</v>
      </c>
      <c r="H55" s="1">
        <v>20.01</v>
      </c>
      <c r="I55" s="1">
        <v>1592</v>
      </c>
      <c r="J55" s="1">
        <v>0.01257</v>
      </c>
      <c r="K55" s="8">
        <v>8</v>
      </c>
      <c r="L55" s="9">
        <f>LOOKUP($E55*L$5,$E$7:$K$68)</f>
        <v>0</v>
      </c>
      <c r="M55" s="9">
        <f>LOOKUP($E55*M$5,$E$7:$K$68)</f>
        <v>0</v>
      </c>
      <c r="N55" s="9">
        <f>LOOKUP($E55*N$5,$E$7:$K$68)</f>
        <v>0</v>
      </c>
      <c r="O55" s="9">
        <f>LOOKUP($E55*O$5,$E$7:$K$68)</f>
        <v>0</v>
      </c>
      <c r="P55" s="9">
        <f>LOOKUP($E55*P$5,$E$7:$K$68)</f>
        <v>0</v>
      </c>
      <c r="Q55" s="10">
        <f>LOOKUP($E55*Q$5,$E$7:$K$68)</f>
        <v>0</v>
      </c>
      <c r="R55" s="10">
        <f>LOOKUP($E55*R$5,$E$7:$K$68)</f>
        <v>0</v>
      </c>
      <c r="S55" s="10">
        <f>LOOKUP($E55*S$5,$E$7:$K$68)</f>
        <v>0</v>
      </c>
      <c r="T55" s="10">
        <f>LOOKUP($E55*T$5,$E$7:$K$68)</f>
        <v>0</v>
      </c>
      <c r="U55" s="10">
        <f>LOOKUP($E55*U$5,$E$7:$K$68)</f>
        <v>0</v>
      </c>
      <c r="V55" s="10">
        <f>LOOKUP($E55*V$5,$E$7:$K$68)</f>
        <v>0</v>
      </c>
      <c r="W55" s="10">
        <f>LOOKUP($E55*W$5,$E$7:$K$68)</f>
        <v>0</v>
      </c>
      <c r="X55" s="10">
        <f>LOOKUP($E55*X$5,$E$7:$K$68)</f>
        <v>0</v>
      </c>
      <c r="Y55" s="11"/>
      <c r="Z55" s="11"/>
      <c r="AA55" s="8">
        <v>8</v>
      </c>
    </row>
    <row r="56" spans="1:27" ht="12.75">
      <c r="A56" s="1" t="s">
        <v>59</v>
      </c>
      <c r="B56" s="4">
        <v>7</v>
      </c>
      <c r="C56" s="1">
        <v>144.3</v>
      </c>
      <c r="D56" s="1">
        <v>20820</v>
      </c>
      <c r="E56" s="1">
        <v>0.01635</v>
      </c>
      <c r="F56" s="1">
        <v>0.4982</v>
      </c>
      <c r="G56" s="1">
        <v>63.02</v>
      </c>
      <c r="H56" s="1">
        <v>15.87</v>
      </c>
      <c r="I56" s="1">
        <v>2007</v>
      </c>
      <c r="J56" s="1">
        <v>0.007905</v>
      </c>
      <c r="K56" s="8">
        <v>7</v>
      </c>
      <c r="L56" s="9">
        <f>LOOKUP($E56*L$5,$E$7:$K$68)</f>
        <v>0</v>
      </c>
      <c r="M56" s="9">
        <f>LOOKUP($E56*M$5,$E$7:$K$68)</f>
        <v>0</v>
      </c>
      <c r="N56" s="9">
        <f>LOOKUP($E56*N$5,$E$7:$K$68)</f>
        <v>0</v>
      </c>
      <c r="O56" s="9">
        <f>LOOKUP($E56*O$5,$E$7:$K$68)</f>
        <v>0</v>
      </c>
      <c r="P56" s="10">
        <f>LOOKUP($E56*P$5,$E$7:$K$68)</f>
        <v>0</v>
      </c>
      <c r="Q56" s="10">
        <f>LOOKUP($E56*Q$5,$E$7:$K$68)</f>
        <v>0</v>
      </c>
      <c r="R56" s="10">
        <f>LOOKUP($E56*R$5,$E$7:$K$68)</f>
        <v>0</v>
      </c>
      <c r="S56" s="10">
        <f>LOOKUP($E56*S$5,$E$7:$K$68)</f>
        <v>0</v>
      </c>
      <c r="T56" s="10">
        <f>LOOKUP($E56*T$5,$E$7:$K$68)</f>
        <v>0</v>
      </c>
      <c r="U56" s="10">
        <f>LOOKUP($E56*U$5,$E$7:$K$68)</f>
        <v>0</v>
      </c>
      <c r="V56" s="10">
        <f>LOOKUP($E56*V$5,$E$7:$K$68)</f>
        <v>0</v>
      </c>
      <c r="W56" s="10">
        <f>LOOKUP($E56*W$5,$E$7:$K$68)</f>
        <v>0</v>
      </c>
      <c r="X56" s="11"/>
      <c r="Y56" s="11"/>
      <c r="Z56" s="11"/>
      <c r="AA56" s="8">
        <v>7</v>
      </c>
    </row>
    <row r="57" spans="1:27" ht="12.75">
      <c r="A57" s="1" t="s">
        <v>60</v>
      </c>
      <c r="B57" s="4">
        <v>6</v>
      </c>
      <c r="C57" s="1">
        <v>162</v>
      </c>
      <c r="D57" s="1">
        <v>26250</v>
      </c>
      <c r="E57" s="1">
        <v>0.02062</v>
      </c>
      <c r="F57" s="1">
        <v>0.3951</v>
      </c>
      <c r="G57" s="1">
        <v>79.46000000000001</v>
      </c>
      <c r="H57" s="1">
        <v>12.58</v>
      </c>
      <c r="I57" s="1">
        <v>2531</v>
      </c>
      <c r="J57" s="1">
        <v>0.004972</v>
      </c>
      <c r="K57" s="8">
        <v>6</v>
      </c>
      <c r="L57" s="9">
        <f>LOOKUP($E57*L$5,$E$7:$K$68)</f>
        <v>0</v>
      </c>
      <c r="M57" s="9">
        <f>LOOKUP($E57*M$5,$E$7:$K$68)</f>
        <v>0</v>
      </c>
      <c r="N57" s="9">
        <f>LOOKUP($E57*N$5,$E$7:$K$68)</f>
        <v>0</v>
      </c>
      <c r="O57" s="10">
        <f>LOOKUP($E57*O$5,$E$7:$K$68)</f>
        <v>0</v>
      </c>
      <c r="P57" s="10">
        <f>LOOKUP($E57*P$5,$E$7:$K$68)</f>
        <v>0</v>
      </c>
      <c r="Q57" s="10">
        <f>LOOKUP($E57*Q$5,$E$7:$K$68)</f>
        <v>0</v>
      </c>
      <c r="R57" s="10">
        <f>LOOKUP($E57*R$5,$E$7:$K$68)</f>
        <v>0</v>
      </c>
      <c r="S57" s="10">
        <f>LOOKUP($E57*S$5,$E$7:$K$68)</f>
        <v>0</v>
      </c>
      <c r="T57" s="10">
        <f>LOOKUP($E57*T$5,$E$7:$K$68)</f>
        <v>0</v>
      </c>
      <c r="U57" s="10">
        <f>LOOKUP($E57*U$5,$E$7:$K$68)</f>
        <v>0</v>
      </c>
      <c r="V57" s="10">
        <f>LOOKUP($E57*V$5,$E$7:$K$68)</f>
        <v>0</v>
      </c>
      <c r="W57" s="11"/>
      <c r="X57" s="11"/>
      <c r="Y57" s="11"/>
      <c r="Z57" s="11"/>
      <c r="AA57" s="8">
        <v>6</v>
      </c>
    </row>
    <row r="58" spans="1:27" ht="12.75">
      <c r="A58" s="1" t="s">
        <v>61</v>
      </c>
      <c r="B58" s="4">
        <v>5</v>
      </c>
      <c r="C58" s="1">
        <v>181.9</v>
      </c>
      <c r="D58" s="1">
        <v>33100</v>
      </c>
      <c r="E58" s="1">
        <v>0.026</v>
      </c>
      <c r="F58" s="1">
        <v>0.3133</v>
      </c>
      <c r="G58" s="1">
        <v>100.2</v>
      </c>
      <c r="H58" s="1">
        <v>9.98</v>
      </c>
      <c r="I58" s="1">
        <v>3192</v>
      </c>
      <c r="J58" s="1">
        <v>0.003127</v>
      </c>
      <c r="K58" s="8">
        <v>5</v>
      </c>
      <c r="L58" s="9">
        <f>LOOKUP($E58*L$5,$E$7:$K$68)</f>
        <v>0</v>
      </c>
      <c r="M58" s="9">
        <f>LOOKUP($E58*M$5,$E$7:$K$68)</f>
        <v>0</v>
      </c>
      <c r="N58" s="10">
        <f>LOOKUP($E58*N$5,$E$7:$K$68)</f>
        <v>0</v>
      </c>
      <c r="O58" s="10">
        <f>LOOKUP($E58*O$5,$E$7:$K$68)</f>
        <v>0</v>
      </c>
      <c r="P58" s="10">
        <f>LOOKUP($E58*P$5,$E$7:$K$68)</f>
        <v>0</v>
      </c>
      <c r="Q58" s="10">
        <f>LOOKUP($E58*Q$5,$E$7:$K$68)</f>
        <v>0</v>
      </c>
      <c r="R58" s="10">
        <f>LOOKUP($E58*R$5,$E$7:$K$68)</f>
        <v>0</v>
      </c>
      <c r="S58" s="10">
        <f>LOOKUP($E58*S$5,$E$7:$K$68)</f>
        <v>0</v>
      </c>
      <c r="T58" s="10">
        <f>LOOKUP($E58*T$5,$E$7:$K$68)</f>
        <v>0</v>
      </c>
      <c r="U58" s="10">
        <f>LOOKUP($E58*U$5,$E$7:$K$68)</f>
        <v>0</v>
      </c>
      <c r="V58" s="11"/>
      <c r="W58" s="11"/>
      <c r="X58" s="11"/>
      <c r="Y58" s="11"/>
      <c r="Z58" s="11"/>
      <c r="AA58" s="8">
        <v>5</v>
      </c>
    </row>
    <row r="59" spans="1:27" ht="12.75">
      <c r="A59" s="1" t="s">
        <v>62</v>
      </c>
      <c r="B59" s="4">
        <v>4</v>
      </c>
      <c r="C59" s="1">
        <v>204.3</v>
      </c>
      <c r="D59" s="1">
        <v>41740</v>
      </c>
      <c r="E59" s="1">
        <v>0.03278</v>
      </c>
      <c r="F59" s="1">
        <v>0.2485</v>
      </c>
      <c r="G59" s="1">
        <v>126.4</v>
      </c>
      <c r="H59" s="1">
        <v>7.914</v>
      </c>
      <c r="I59" s="1">
        <v>4025</v>
      </c>
      <c r="J59" s="1">
        <v>0.001966</v>
      </c>
      <c r="K59" s="8">
        <v>4</v>
      </c>
      <c r="L59" s="9">
        <f>LOOKUP($E59*L$5,$E$7:$K$68)</f>
        <v>0</v>
      </c>
      <c r="M59" s="10">
        <f>LOOKUP($E59*M$5,$E$7:$K$68)</f>
        <v>0</v>
      </c>
      <c r="N59" s="10">
        <f>LOOKUP($E59*N$5,$E$7:$K$68)</f>
        <v>0</v>
      </c>
      <c r="O59" s="10">
        <f>LOOKUP($E59*O$5,$E$7:$K$68)</f>
        <v>0</v>
      </c>
      <c r="P59" s="10">
        <f>LOOKUP($E59*P$5,$E$7:$K$68)</f>
        <v>0</v>
      </c>
      <c r="Q59" s="10">
        <f>LOOKUP($E59*Q$5,$E$7:$K$68)</f>
        <v>0</v>
      </c>
      <c r="R59" s="10">
        <f>LOOKUP($E59*R$5,$E$7:$K$68)</f>
        <v>0</v>
      </c>
      <c r="S59" s="10">
        <f>LOOKUP($E59*S$5,$E$7:$K$68)</f>
        <v>0</v>
      </c>
      <c r="T59" s="10">
        <f>LOOKUP($E59*T$5,$E$7:$K$68)</f>
        <v>0</v>
      </c>
      <c r="U59" s="11"/>
      <c r="V59" s="11"/>
      <c r="W59" s="11"/>
      <c r="X59" s="11"/>
      <c r="Y59" s="11"/>
      <c r="Z59" s="11"/>
      <c r="AA59" s="8">
        <v>4</v>
      </c>
    </row>
    <row r="60" spans="1:27" ht="12.75">
      <c r="A60" s="1" t="s">
        <v>63</v>
      </c>
      <c r="B60" s="4">
        <v>3</v>
      </c>
      <c r="C60" s="1">
        <v>229.4</v>
      </c>
      <c r="D60" s="1">
        <v>52640</v>
      </c>
      <c r="E60" s="1">
        <v>0.04134</v>
      </c>
      <c r="F60" s="1">
        <v>0.197</v>
      </c>
      <c r="G60" s="1">
        <v>159.3</v>
      </c>
      <c r="H60" s="1">
        <v>6.276</v>
      </c>
      <c r="I60" s="1">
        <v>5075</v>
      </c>
      <c r="J60" s="1">
        <v>0.001237</v>
      </c>
      <c r="K60" s="8">
        <v>3</v>
      </c>
      <c r="L60" s="9">
        <f>LOOKUP($E60*L$5,$E$7:$K$68)</f>
        <v>0</v>
      </c>
      <c r="M60" s="10">
        <f>LOOKUP($E60*M$5,$E$7:$K$68)</f>
        <v>0</v>
      </c>
      <c r="N60" s="10">
        <f>LOOKUP($E60*N$5,$E$7:$K$68)</f>
        <v>0</v>
      </c>
      <c r="O60" s="10">
        <f>LOOKUP($E60*O$5,$E$7:$K$68)</f>
        <v>0</v>
      </c>
      <c r="P60" s="10">
        <f>LOOKUP($E60*P$5,$E$7:$K$68)</f>
        <v>0</v>
      </c>
      <c r="Q60" s="10">
        <f>LOOKUP($E60*Q$5,$E$7:$K$68)</f>
        <v>0</v>
      </c>
      <c r="R60" s="10">
        <f>LOOKUP($E60*R$5,$E$7:$K$68)</f>
        <v>0</v>
      </c>
      <c r="S60" s="11"/>
      <c r="T60" s="11"/>
      <c r="U60" s="11"/>
      <c r="V60" s="11"/>
      <c r="W60" s="11"/>
      <c r="X60" s="11"/>
      <c r="Y60" s="11"/>
      <c r="Z60" s="11"/>
      <c r="AA60" s="8">
        <v>3</v>
      </c>
    </row>
    <row r="61" spans="1:27" ht="12.75">
      <c r="A61" s="1" t="s">
        <v>64</v>
      </c>
      <c r="B61" s="4">
        <v>2</v>
      </c>
      <c r="C61" s="1">
        <v>257.6</v>
      </c>
      <c r="D61" s="1">
        <v>66370</v>
      </c>
      <c r="E61" s="1">
        <v>0.05213</v>
      </c>
      <c r="F61" s="1">
        <v>0.1563</v>
      </c>
      <c r="G61" s="1">
        <v>200.9</v>
      </c>
      <c r="H61" s="1">
        <v>4.977</v>
      </c>
      <c r="I61" s="1">
        <v>6400</v>
      </c>
      <c r="J61" s="1">
        <v>0.0007778</v>
      </c>
      <c r="K61" s="8">
        <v>2</v>
      </c>
      <c r="L61" s="10">
        <f>LOOKUP($E61*L$5,$E$7:$K$68)</f>
        <v>0</v>
      </c>
      <c r="M61" s="10">
        <f>LOOKUP($E61*M$5,$E$7:$K$68)</f>
        <v>0</v>
      </c>
      <c r="N61" s="10">
        <f>LOOKUP($E61*N$5,$E$7:$K$68)</f>
        <v>0</v>
      </c>
      <c r="O61" s="10">
        <f>LOOKUP($E61*O$5,$E$7:$K$68)</f>
        <v>0</v>
      </c>
      <c r="P61" s="10">
        <f>LOOKUP($E61*P$5,$E$7:$K$68)</f>
        <v>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8">
        <v>2</v>
      </c>
    </row>
    <row r="62" spans="1:27" ht="12.75">
      <c r="A62" s="1" t="s">
        <v>65</v>
      </c>
      <c r="B62" s="4">
        <v>1</v>
      </c>
      <c r="C62" s="1">
        <v>289.3</v>
      </c>
      <c r="D62" s="1">
        <v>83690</v>
      </c>
      <c r="E62" s="1">
        <v>0.06573</v>
      </c>
      <c r="F62" s="1">
        <v>0.1239</v>
      </c>
      <c r="G62" s="1">
        <v>253.3</v>
      </c>
      <c r="H62" s="1">
        <v>3.947</v>
      </c>
      <c r="I62" s="1">
        <v>8070</v>
      </c>
      <c r="J62" s="1">
        <v>0.0004891</v>
      </c>
      <c r="K62" s="8">
        <v>1</v>
      </c>
      <c r="L62" s="10">
        <f>LOOKUP($E62*L$5,$E$7:$K$68)</f>
        <v>0</v>
      </c>
      <c r="M62" s="10">
        <f>LOOKUP($E62*M$5,$E$7:$K$68)</f>
        <v>0</v>
      </c>
      <c r="N62" s="10">
        <f>LOOKUP($E62*N$5,$E$7:$K$68)</f>
        <v>0</v>
      </c>
      <c r="O62" s="10">
        <f>LOOKUP($E62*O$5,$E$7:$K$68)</f>
        <v>0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8">
        <v>1</v>
      </c>
    </row>
    <row r="63" spans="1:27" ht="12.75">
      <c r="A63" s="1" t="s">
        <v>66</v>
      </c>
      <c r="B63" s="12" t="s">
        <v>67</v>
      </c>
      <c r="C63" s="1">
        <v>324.90000000000003</v>
      </c>
      <c r="D63" s="1">
        <v>105500</v>
      </c>
      <c r="E63" s="1">
        <v>0.08289</v>
      </c>
      <c r="F63" s="1">
        <v>0.0983</v>
      </c>
      <c r="G63" s="1">
        <v>319.5</v>
      </c>
      <c r="H63" s="1">
        <v>3.13</v>
      </c>
      <c r="I63" s="1">
        <v>10180</v>
      </c>
      <c r="J63" s="1">
        <v>0.0003076</v>
      </c>
      <c r="K63" s="8" t="s">
        <v>68</v>
      </c>
      <c r="L63" s="10">
        <f>LOOKUP($E63*L$5,$E$7:$K$68)</f>
        <v>0</v>
      </c>
      <c r="M63" s="10">
        <f>LOOKUP($E63*M$5,$E$7:$K$68)</f>
        <v>0</v>
      </c>
      <c r="N63" s="10">
        <f>LOOKUP($E63*N$5,$E$7:$K$68)</f>
        <v>0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8" t="s">
        <v>69</v>
      </c>
    </row>
    <row r="64" spans="1:27" ht="12.75">
      <c r="A64" s="1" t="s">
        <v>70</v>
      </c>
      <c r="B64" s="12" t="s">
        <v>71</v>
      </c>
      <c r="C64" s="1">
        <v>364.8</v>
      </c>
      <c r="D64" s="1">
        <v>133100</v>
      </c>
      <c r="E64" s="1">
        <v>0.1045</v>
      </c>
      <c r="F64" s="1">
        <v>0.0779</v>
      </c>
      <c r="G64" s="1">
        <v>402.8</v>
      </c>
      <c r="H64" s="1">
        <v>2.482</v>
      </c>
      <c r="I64" s="1">
        <v>12830</v>
      </c>
      <c r="J64" s="1">
        <v>0.0001935</v>
      </c>
      <c r="K64" s="8" t="s">
        <v>72</v>
      </c>
      <c r="L64" s="10">
        <f>LOOKUP($E64*L$5,$E$7:$K$68)</f>
        <v>0</v>
      </c>
      <c r="M64" s="10">
        <f>LOOKUP($E64*M$5,$E$7:$K$68)</f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8" t="s">
        <v>73</v>
      </c>
    </row>
    <row r="65" spans="1:27" ht="12.75">
      <c r="A65" s="1" t="s">
        <v>74</v>
      </c>
      <c r="B65" s="12" t="s">
        <v>75</v>
      </c>
      <c r="C65" s="1">
        <v>409.6</v>
      </c>
      <c r="D65" s="1">
        <v>167800</v>
      </c>
      <c r="E65" s="1">
        <v>0.1318</v>
      </c>
      <c r="F65" s="1">
        <v>0.0618</v>
      </c>
      <c r="G65" s="1">
        <v>507.9</v>
      </c>
      <c r="H65" s="1">
        <v>1.968</v>
      </c>
      <c r="I65" s="1">
        <v>16180</v>
      </c>
      <c r="J65" s="1">
        <v>0.0001217</v>
      </c>
      <c r="K65" s="8" t="s">
        <v>76</v>
      </c>
      <c r="L65" s="10">
        <f>LOOKUP($E65*L$5,$E$7:$K$68)</f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8" t="s">
        <v>77</v>
      </c>
    </row>
    <row r="66" spans="1:27" ht="12.75">
      <c r="A66" s="1" t="s">
        <v>78</v>
      </c>
      <c r="B66" s="12" t="s">
        <v>79</v>
      </c>
      <c r="C66" s="1">
        <v>460</v>
      </c>
      <c r="D66" s="1">
        <v>211600</v>
      </c>
      <c r="E66" s="1">
        <v>0.1662</v>
      </c>
      <c r="F66" s="1">
        <v>0.049</v>
      </c>
      <c r="G66" s="1">
        <v>640.5</v>
      </c>
      <c r="H66" s="1">
        <v>1.561</v>
      </c>
      <c r="I66" s="1">
        <v>20400</v>
      </c>
      <c r="J66" s="1">
        <v>7.652E-05</v>
      </c>
      <c r="K66" s="8" t="s">
        <v>80</v>
      </c>
      <c r="L66" s="10">
        <f>LOOKUP($E66*L$5,$E$7:$K$68)</f>
        <v>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8" t="s">
        <v>81</v>
      </c>
    </row>
    <row r="67" spans="1:27" ht="12.75">
      <c r="A67" s="1"/>
      <c r="B67" s="12" t="s">
        <v>82</v>
      </c>
      <c r="C67" s="1">
        <v>516.5</v>
      </c>
      <c r="D67" s="7">
        <f>C67^2</f>
        <v>0</v>
      </c>
      <c r="E67" s="13">
        <f>PI()*(C67/2)^2/1000000</f>
        <v>0</v>
      </c>
      <c r="F67" s="5">
        <f>1/I67*1000</f>
        <v>0</v>
      </c>
      <c r="G67" s="5">
        <f>FORECAST(E67,G23:G66,E23:E66)</f>
        <v>0</v>
      </c>
      <c r="H67" s="5">
        <f>1/G67*1000</f>
        <v>0</v>
      </c>
      <c r="I67" s="5">
        <f>FORECAST(E67,I23:I66,E23:E66)</f>
        <v>0</v>
      </c>
      <c r="J67" s="14">
        <f>F67*H67/1000</f>
        <v>0</v>
      </c>
      <c r="K67" s="12" t="s">
        <v>83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 t="s">
        <v>84</v>
      </c>
    </row>
    <row r="68" spans="1:27" ht="12.75">
      <c r="A68" s="1"/>
      <c r="B68" s="12" t="s">
        <v>85</v>
      </c>
      <c r="C68" s="1">
        <v>580</v>
      </c>
      <c r="D68" s="5">
        <f>C68^2</f>
        <v>0</v>
      </c>
      <c r="E68" s="13">
        <f>PI()*(C68/2)^2/1000000</f>
        <v>0</v>
      </c>
      <c r="F68" s="5">
        <f>1/I68*1000</f>
        <v>0</v>
      </c>
      <c r="G68" s="5">
        <f>FORECAST(E68,G23:G66,E23:E66)</f>
        <v>0</v>
      </c>
      <c r="H68" s="5">
        <f>1/G68*1000</f>
        <v>0</v>
      </c>
      <c r="I68" s="5">
        <f>FORECAST(E68,I23:I66,E23:E66)</f>
        <v>0</v>
      </c>
      <c r="J68" s="14">
        <f>F68*H68/1000</f>
        <v>0</v>
      </c>
      <c r="K68" s="12" t="s">
        <v>86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2" t="s">
        <v>87</v>
      </c>
    </row>
  </sheetData>
  <printOptions gridLines="1" horizontalCentered="1"/>
  <pageMargins left="0.25" right="0.25" top="1.25" bottom="0.25" header="0.5" footer="0.5"/>
  <pageSetup cellComments="asDisplayed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D. Speck MD</dc:creator>
  <cp:keywords/>
  <dc:description/>
  <cp:lastModifiedBy>David D. Speck MD</cp:lastModifiedBy>
  <cp:lastPrinted>2002-08-26T05:42:53Z</cp:lastPrinted>
  <dcterms:created xsi:type="dcterms:W3CDTF">2001-05-02T05:34:51Z</dcterms:created>
  <dcterms:modified xsi:type="dcterms:W3CDTF">2002-08-26T05:47:50Z</dcterms:modified>
  <cp:category/>
  <cp:version/>
  <cp:contentType/>
  <cp:contentStatus/>
  <cp:revision>1</cp:revision>
</cp:coreProperties>
</file>