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0" yWindow="765" windowWidth="13185" windowHeight="7335" tabRatio="713" activeTab="0"/>
  </bookViews>
  <sheets>
    <sheet name="Parameters" sheetId="1" r:id="rId1"/>
    <sheet name="Static 15-60 (2)" sheetId="2" r:id="rId2"/>
    <sheet name="Static 15-30 (3)" sheetId="3" r:id="rId3"/>
    <sheet name="Static 12-30 (4)" sheetId="4" r:id="rId4"/>
    <sheet name="Static 12-30 (5)" sheetId="5" r:id="rId5"/>
    <sheet name="Static 9-30 (6)" sheetId="6" r:id="rId6"/>
    <sheet name="Static 12-120 (7)" sheetId="7" r:id="rId7"/>
    <sheet name="Rotary" sheetId="8" r:id="rId8"/>
  </sheets>
  <definedNames/>
  <calcPr fullCalcOnLoad="1"/>
</workbook>
</file>

<file path=xl/sharedStrings.xml><?xml version="1.0" encoding="utf-8"?>
<sst xmlns="http://schemas.openxmlformats.org/spreadsheetml/2006/main" count="99" uniqueCount="36">
  <si>
    <t>Primary Capacitance</t>
  </si>
  <si>
    <t>BPS</t>
  </si>
  <si>
    <t>Rated NST Voltage</t>
  </si>
  <si>
    <t>Rated NST Current</t>
  </si>
  <si>
    <t>NST RMS Current</t>
  </si>
  <si>
    <t>AC Line RMS Current</t>
  </si>
  <si>
    <t>Angle</t>
  </si>
  <si>
    <t>NST Ri</t>
  </si>
  <si>
    <t>NST Ro</t>
  </si>
  <si>
    <t>NST coupling</t>
  </si>
  <si>
    <t>NST L1</t>
  </si>
  <si>
    <t>NST L2</t>
  </si>
  <si>
    <t>Vgap</t>
  </si>
  <si>
    <t>Open Load Current</t>
  </si>
  <si>
    <t>Terry's ACTown</t>
  </si>
  <si>
    <t>Terry's Transco</t>
  </si>
  <si>
    <t>Marc's France</t>
  </si>
  <si>
    <t>Marc's Allanson</t>
  </si>
  <si>
    <t>Real Line Power (watts)</t>
  </si>
  <si>
    <t>AC Line Current (ARMS)</t>
  </si>
  <si>
    <t>NST Output Current (mARMS)</t>
  </si>
  <si>
    <t>Calc BPS</t>
  </si>
  <si>
    <t>VAR</t>
  </si>
  <si>
    <t>VA</t>
  </si>
  <si>
    <t>Real Primary Cap Power (watts)</t>
  </si>
  <si>
    <t>PF</t>
  </si>
  <si>
    <t>PFC Cap (uF)</t>
  </si>
  <si>
    <t>Cpri (nF)</t>
  </si>
  <si>
    <t>NST V</t>
  </si>
  <si>
    <t>NST I</t>
  </si>
  <si>
    <t>Mark Broker</t>
  </si>
  <si>
    <t>Jon Tebbs Jefferson/Magnatek</t>
  </si>
  <si>
    <t>Marc Allanson 452F</t>
  </si>
  <si>
    <t>Marc Magnatek 725-141-401</t>
  </si>
  <si>
    <t>Marc Franceformer 5030 p2</t>
  </si>
  <si>
    <t>Source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</si>
</sst>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">
    <font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">
    <xf numFmtId="0" fontId="0" fillId="0" borderId="0" xfId="0" applyAlignment="1">
      <alignment/>
    </xf>
    <xf numFmtId="0" fontId="0" fillId="0" borderId="0" xfId="0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1"/>
  <sheetViews>
    <sheetView tabSelected="1"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5.57421875" style="0" bestFit="1" customWidth="1"/>
    <col min="3" max="3" width="6.8515625" style="0" bestFit="1" customWidth="1"/>
    <col min="4" max="4" width="7.421875" style="0" bestFit="1" customWidth="1"/>
    <col min="5" max="5" width="16.57421875" style="0" bestFit="1" customWidth="1"/>
    <col min="6" max="6" width="12.00390625" style="0" bestFit="1" customWidth="1"/>
    <col min="7" max="8" width="7.140625" style="0" bestFit="1" customWidth="1"/>
    <col min="9" max="9" width="6.00390625" style="0" bestFit="1" customWidth="1"/>
    <col min="10" max="10" width="26.00390625" style="0" bestFit="1" customWidth="1"/>
  </cols>
  <sheetData>
    <row r="1" spans="1:10" ht="12.75">
      <c r="A1" t="s">
        <v>28</v>
      </c>
      <c r="B1" t="s">
        <v>29</v>
      </c>
      <c r="C1" t="s">
        <v>7</v>
      </c>
      <c r="D1" t="s">
        <v>8</v>
      </c>
      <c r="E1" t="s">
        <v>13</v>
      </c>
      <c r="F1" t="s">
        <v>9</v>
      </c>
      <c r="G1" t="s">
        <v>10</v>
      </c>
      <c r="H1" t="s">
        <v>11</v>
      </c>
      <c r="I1" t="s">
        <v>12</v>
      </c>
      <c r="J1" t="s">
        <v>35</v>
      </c>
    </row>
    <row r="2" spans="1:10" ht="12.75">
      <c r="A2">
        <v>15000</v>
      </c>
      <c r="B2">
        <v>0.06</v>
      </c>
      <c r="C2">
        <v>0.21</v>
      </c>
      <c r="D2">
        <v>4830</v>
      </c>
      <c r="E2">
        <v>0.663</v>
      </c>
      <c r="F2">
        <v>0.957</v>
      </c>
      <c r="G2">
        <v>0.4801</v>
      </c>
      <c r="H2">
        <v>8225</v>
      </c>
      <c r="I2">
        <v>21213</v>
      </c>
      <c r="J2" t="s">
        <v>15</v>
      </c>
    </row>
    <row r="3" spans="1:10" ht="12.75">
      <c r="A3">
        <v>15000</v>
      </c>
      <c r="B3">
        <v>0.03</v>
      </c>
      <c r="C3">
        <v>1.1</v>
      </c>
      <c r="D3">
        <v>16640</v>
      </c>
      <c r="E3" s="1">
        <v>0.42</v>
      </c>
      <c r="F3">
        <v>0.948</v>
      </c>
      <c r="G3">
        <v>0.7579</v>
      </c>
      <c r="H3">
        <v>13600</v>
      </c>
      <c r="I3">
        <v>21213</v>
      </c>
      <c r="J3" t="s">
        <v>16</v>
      </c>
    </row>
    <row r="4" spans="1:10" ht="12.75">
      <c r="A4">
        <v>12000</v>
      </c>
      <c r="B4">
        <v>0.03</v>
      </c>
      <c r="C4">
        <v>1.3</v>
      </c>
      <c r="D4">
        <v>17560</v>
      </c>
      <c r="E4" s="1">
        <v>0.75</v>
      </c>
      <c r="F4">
        <v>0.893</v>
      </c>
      <c r="G4">
        <v>0.4244</v>
      </c>
      <c r="H4">
        <v>5300</v>
      </c>
      <c r="I4">
        <v>16971</v>
      </c>
      <c r="J4" t="s">
        <v>17</v>
      </c>
    </row>
    <row r="5" spans="1:10" ht="12.75">
      <c r="A5">
        <v>12000</v>
      </c>
      <c r="B5">
        <v>0.03</v>
      </c>
      <c r="C5">
        <v>0.8</v>
      </c>
      <c r="D5">
        <v>20200</v>
      </c>
      <c r="E5" s="1">
        <v>0.42</v>
      </c>
      <c r="F5">
        <v>0.936</v>
      </c>
      <c r="G5">
        <v>0.7579</v>
      </c>
      <c r="H5">
        <v>8760</v>
      </c>
      <c r="I5">
        <v>16971</v>
      </c>
      <c r="J5" t="s">
        <v>30</v>
      </c>
    </row>
    <row r="6" spans="1:10" s="1" customFormat="1" ht="12.75">
      <c r="A6" s="1">
        <v>9000</v>
      </c>
      <c r="B6" s="1">
        <v>0.03</v>
      </c>
      <c r="C6" s="1">
        <v>1.697</v>
      </c>
      <c r="D6" s="1">
        <v>16025</v>
      </c>
      <c r="E6" s="1">
        <v>0.223</v>
      </c>
      <c r="F6" s="1">
        <v>0.954</v>
      </c>
      <c r="G6" s="1">
        <v>1.4274</v>
      </c>
      <c r="H6" s="1">
        <v>8868</v>
      </c>
      <c r="I6" s="1">
        <v>12728</v>
      </c>
      <c r="J6" s="1" t="s">
        <v>14</v>
      </c>
    </row>
    <row r="7" spans="1:10" s="1" customFormat="1" ht="12.75">
      <c r="A7" s="1">
        <v>12000</v>
      </c>
      <c r="B7" s="1">
        <v>0.12</v>
      </c>
      <c r="C7" s="1">
        <v>0.094</v>
      </c>
      <c r="D7" s="1">
        <v>1458</v>
      </c>
      <c r="E7" s="1">
        <v>0.99</v>
      </c>
      <c r="F7" s="1">
        <v>0.9595</v>
      </c>
      <c r="G7" s="1">
        <v>0.3215</v>
      </c>
      <c r="H7" s="1">
        <v>3512</v>
      </c>
      <c r="I7" s="1">
        <v>16971</v>
      </c>
      <c r="J7" s="1" t="s">
        <v>31</v>
      </c>
    </row>
    <row r="8" spans="1:10" ht="12.75">
      <c r="A8">
        <v>15000</v>
      </c>
      <c r="B8">
        <v>0.12</v>
      </c>
      <c r="C8">
        <v>0.061</v>
      </c>
      <c r="D8">
        <v>1525</v>
      </c>
      <c r="E8">
        <v>1.091</v>
      </c>
      <c r="J8" s="1" t="s">
        <v>31</v>
      </c>
    </row>
    <row r="9" spans="1:10" ht="12.75">
      <c r="A9">
        <v>12000</v>
      </c>
      <c r="B9">
        <v>0.03</v>
      </c>
      <c r="C9">
        <v>1.2</v>
      </c>
      <c r="D9">
        <v>18130</v>
      </c>
      <c r="E9">
        <v>0.34</v>
      </c>
      <c r="J9" t="s">
        <v>32</v>
      </c>
    </row>
    <row r="10" spans="1:10" ht="12.75">
      <c r="A10">
        <v>9000</v>
      </c>
      <c r="B10">
        <v>0.03</v>
      </c>
      <c r="C10">
        <v>1.7</v>
      </c>
      <c r="D10">
        <v>12730</v>
      </c>
      <c r="E10">
        <v>0.584</v>
      </c>
      <c r="J10" t="s">
        <v>33</v>
      </c>
    </row>
    <row r="11" spans="1:10" ht="12.75">
      <c r="A11">
        <v>5000</v>
      </c>
      <c r="B11">
        <v>0.03</v>
      </c>
      <c r="C11">
        <v>3.1</v>
      </c>
      <c r="D11">
        <v>7100</v>
      </c>
      <c r="E11">
        <v>0.382</v>
      </c>
      <c r="J11" t="s">
        <v>34</v>
      </c>
    </row>
  </sheetData>
  <printOptions/>
  <pageMargins left="0.75" right="0.75" top="1" bottom="1" header="0.5" footer="0.5"/>
  <pageSetup fitToHeight="1" fitToWidth="1"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5.57421875" style="0" bestFit="1" customWidth="1"/>
    <col min="3" max="3" width="8.140625" style="0" bestFit="1" customWidth="1"/>
    <col min="4" max="4" width="21.28125" style="0" bestFit="1" customWidth="1"/>
    <col min="5" max="5" width="26.00390625" style="0" bestFit="1" customWidth="1"/>
    <col min="6" max="6" width="20.57421875" style="0" bestFit="1" customWidth="1"/>
    <col min="7" max="7" width="5.57421875" style="0" customWidth="1"/>
    <col min="8" max="8" width="27.421875" style="0" bestFit="1" customWidth="1"/>
    <col min="9" max="9" width="12.57421875" style="0" bestFit="1" customWidth="1"/>
    <col min="10" max="10" width="12.00390625" style="0" bestFit="1" customWidth="1"/>
    <col min="11" max="11" width="8.00390625" style="0" bestFit="1" customWidth="1"/>
    <col min="12" max="12" width="12.421875" style="0" bestFit="1" customWidth="1"/>
    <col min="13" max="13" width="12.00390625" style="0" bestFit="1" customWidth="1"/>
  </cols>
  <sheetData>
    <row r="1" spans="1:13" ht="14.25" customHeight="1">
      <c r="A1" t="s">
        <v>28</v>
      </c>
      <c r="B1" t="s">
        <v>29</v>
      </c>
      <c r="C1" t="s">
        <v>27</v>
      </c>
      <c r="D1" t="s">
        <v>19</v>
      </c>
      <c r="E1" t="s">
        <v>20</v>
      </c>
      <c r="F1" t="s">
        <v>18</v>
      </c>
      <c r="H1" t="s">
        <v>24</v>
      </c>
      <c r="I1" t="s">
        <v>21</v>
      </c>
      <c r="J1" t="s">
        <v>22</v>
      </c>
      <c r="K1" t="s">
        <v>23</v>
      </c>
      <c r="L1" t="s">
        <v>26</v>
      </c>
      <c r="M1" t="s">
        <v>25</v>
      </c>
    </row>
    <row r="2" spans="1:13" ht="12.75">
      <c r="A2">
        <v>15000</v>
      </c>
      <c r="B2">
        <v>0.06</v>
      </c>
      <c r="C2">
        <v>1</v>
      </c>
      <c r="H2">
        <f>F2-(D2*D2*0.21+E2*E2*4830/1000000)</f>
        <v>0</v>
      </c>
      <c r="I2">
        <f aca="true" t="shared" si="0" ref="I2:I31">H2/(0.5*C2*10^-9*21213^2)</f>
        <v>0</v>
      </c>
      <c r="J2">
        <f>((120*D2)^2-F2^2)^0.5</f>
        <v>0</v>
      </c>
      <c r="K2">
        <f>120*D2</f>
        <v>0</v>
      </c>
      <c r="L2">
        <f>J2/120/0.045238896</f>
        <v>0</v>
      </c>
      <c r="M2" t="e">
        <f aca="true" t="shared" si="1" ref="M2:M31">F2/K2</f>
        <v>#DIV/0!</v>
      </c>
    </row>
    <row r="3" spans="1:13" ht="12.75">
      <c r="A3">
        <v>15000</v>
      </c>
      <c r="B3">
        <v>0.06</v>
      </c>
      <c r="C3">
        <v>2</v>
      </c>
      <c r="H3">
        <f aca="true" t="shared" si="2" ref="H3:H30">F3-(D3*D3*0.21+E3*E3*4830/1000000)</f>
        <v>0</v>
      </c>
      <c r="I3">
        <f t="shared" si="0"/>
        <v>0</v>
      </c>
      <c r="J3">
        <f aca="true" t="shared" si="3" ref="J3:J30">((120*D3)^2-F3^2)^0.5</f>
        <v>0</v>
      </c>
      <c r="K3">
        <f aca="true" t="shared" si="4" ref="K3:K30">120*D3</f>
        <v>0</v>
      </c>
      <c r="L3">
        <f aca="true" t="shared" si="5" ref="L3:L30">J3/120/0.045238896</f>
        <v>0</v>
      </c>
      <c r="M3" t="e">
        <f t="shared" si="1"/>
        <v>#DIV/0!</v>
      </c>
    </row>
    <row r="4" spans="1:13" ht="12.75">
      <c r="A4">
        <v>15000</v>
      </c>
      <c r="B4">
        <v>0.06</v>
      </c>
      <c r="C4">
        <v>3</v>
      </c>
      <c r="D4">
        <v>8.453</v>
      </c>
      <c r="E4">
        <v>63.12</v>
      </c>
      <c r="F4">
        <v>544.01</v>
      </c>
      <c r="H4">
        <f t="shared" si="2"/>
        <v>509.761456958</v>
      </c>
      <c r="I4">
        <f t="shared" si="0"/>
        <v>755.2166435115188</v>
      </c>
      <c r="J4">
        <f t="shared" si="3"/>
        <v>856.1421199193506</v>
      </c>
      <c r="K4">
        <f t="shared" si="4"/>
        <v>1014.3599999999999</v>
      </c>
      <c r="L4">
        <f t="shared" si="5"/>
        <v>157.70759892095043</v>
      </c>
      <c r="M4">
        <f t="shared" si="1"/>
        <v>0.5363086083836114</v>
      </c>
    </row>
    <row r="5" spans="1:13" ht="12.75">
      <c r="A5">
        <v>15000</v>
      </c>
      <c r="B5">
        <v>0.06</v>
      </c>
      <c r="C5">
        <v>4</v>
      </c>
      <c r="D5">
        <v>9.047</v>
      </c>
      <c r="E5">
        <v>67.03</v>
      </c>
      <c r="F5">
        <v>557.05</v>
      </c>
      <c r="H5">
        <f t="shared" si="2"/>
        <v>518.160585163</v>
      </c>
      <c r="I5">
        <f t="shared" si="0"/>
        <v>575.7450263040489</v>
      </c>
      <c r="J5">
        <f t="shared" si="3"/>
        <v>931.8312653587024</v>
      </c>
      <c r="K5">
        <f t="shared" si="4"/>
        <v>1085.64</v>
      </c>
      <c r="L5">
        <f t="shared" si="5"/>
        <v>171.65008944196722</v>
      </c>
      <c r="M5">
        <f t="shared" si="1"/>
        <v>0.5131074757746582</v>
      </c>
    </row>
    <row r="6" spans="1:13" ht="12.75">
      <c r="A6">
        <v>15000</v>
      </c>
      <c r="B6">
        <v>0.06</v>
      </c>
      <c r="C6">
        <v>5</v>
      </c>
      <c r="D6">
        <v>9.902</v>
      </c>
      <c r="E6">
        <v>74.23</v>
      </c>
      <c r="F6">
        <v>571.97</v>
      </c>
      <c r="H6">
        <f t="shared" si="2"/>
        <v>524.765834453</v>
      </c>
      <c r="I6">
        <f t="shared" si="0"/>
        <v>466.4674663597825</v>
      </c>
      <c r="J6">
        <f t="shared" si="3"/>
        <v>1041.520339071686</v>
      </c>
      <c r="K6">
        <f t="shared" si="4"/>
        <v>1188.24</v>
      </c>
      <c r="L6">
        <f t="shared" si="5"/>
        <v>191.85561378267755</v>
      </c>
      <c r="M6">
        <f t="shared" si="1"/>
        <v>0.4813589847168922</v>
      </c>
    </row>
    <row r="7" spans="1:13" ht="12.75">
      <c r="A7">
        <v>15000</v>
      </c>
      <c r="B7">
        <v>0.06</v>
      </c>
      <c r="C7">
        <v>6</v>
      </c>
      <c r="D7">
        <v>9.527</v>
      </c>
      <c r="E7">
        <v>72.35</v>
      </c>
      <c r="F7">
        <v>560.56</v>
      </c>
      <c r="H7">
        <f t="shared" si="2"/>
        <v>516.216873235</v>
      </c>
      <c r="I7">
        <f t="shared" si="0"/>
        <v>382.39020330706234</v>
      </c>
      <c r="J7">
        <f t="shared" si="3"/>
        <v>996.3785344937937</v>
      </c>
      <c r="K7">
        <f t="shared" si="4"/>
        <v>1143.24</v>
      </c>
      <c r="L7">
        <f t="shared" si="5"/>
        <v>183.54016539472906</v>
      </c>
      <c r="M7">
        <f t="shared" si="1"/>
        <v>0.4903257408768062</v>
      </c>
    </row>
    <row r="8" spans="1:13" ht="12.75">
      <c r="A8">
        <v>15000</v>
      </c>
      <c r="B8">
        <v>0.06</v>
      </c>
      <c r="C8">
        <v>7</v>
      </c>
      <c r="D8">
        <v>10.405</v>
      </c>
      <c r="E8">
        <v>78.36</v>
      </c>
      <c r="F8">
        <v>562.02</v>
      </c>
      <c r="H8">
        <f t="shared" si="2"/>
        <v>509.62695598199997</v>
      </c>
      <c r="I8">
        <f t="shared" si="0"/>
        <v>323.57887670761716</v>
      </c>
      <c r="J8">
        <f t="shared" si="3"/>
        <v>1114.9598556001915</v>
      </c>
      <c r="K8">
        <f t="shared" si="4"/>
        <v>1248.6</v>
      </c>
      <c r="L8">
        <f t="shared" si="5"/>
        <v>205.38370631329278</v>
      </c>
      <c r="M8">
        <f t="shared" si="1"/>
        <v>0.45012013455069677</v>
      </c>
    </row>
    <row r="9" spans="1:13" ht="12.75">
      <c r="A9">
        <v>15000</v>
      </c>
      <c r="B9">
        <v>0.06</v>
      </c>
      <c r="C9">
        <v>8</v>
      </c>
      <c r="D9">
        <v>11.08</v>
      </c>
      <c r="E9">
        <v>84.91</v>
      </c>
      <c r="F9">
        <v>586.08</v>
      </c>
      <c r="H9">
        <f t="shared" si="2"/>
        <v>525.4761658770001</v>
      </c>
      <c r="I9">
        <f t="shared" si="0"/>
        <v>291.93680261287415</v>
      </c>
      <c r="J9">
        <f t="shared" si="3"/>
        <v>1193.4598416369106</v>
      </c>
      <c r="K9">
        <f t="shared" si="4"/>
        <v>1329.6</v>
      </c>
      <c r="L9">
        <f t="shared" si="5"/>
        <v>219.84397409493786</v>
      </c>
      <c r="M9">
        <f t="shared" si="1"/>
        <v>0.44079422382671485</v>
      </c>
    </row>
    <row r="10" spans="1:13" ht="12.75">
      <c r="A10">
        <v>15000</v>
      </c>
      <c r="B10">
        <v>0.06</v>
      </c>
      <c r="C10">
        <v>9</v>
      </c>
      <c r="D10">
        <v>9.962</v>
      </c>
      <c r="E10">
        <v>77.1</v>
      </c>
      <c r="F10">
        <v>535.2</v>
      </c>
      <c r="H10">
        <f t="shared" si="2"/>
        <v>485.64779646000005</v>
      </c>
      <c r="I10">
        <f t="shared" si="0"/>
        <v>239.83067227822022</v>
      </c>
      <c r="J10">
        <f t="shared" si="3"/>
        <v>1068.9423527955098</v>
      </c>
      <c r="K10">
        <f t="shared" si="4"/>
        <v>1195.44</v>
      </c>
      <c r="L10">
        <f t="shared" si="5"/>
        <v>196.90694794945</v>
      </c>
      <c r="M10">
        <f t="shared" si="1"/>
        <v>0.4477012648062638</v>
      </c>
    </row>
    <row r="11" spans="1:13" ht="12.75">
      <c r="A11">
        <v>15000</v>
      </c>
      <c r="B11">
        <v>0.06</v>
      </c>
      <c r="C11">
        <v>10</v>
      </c>
      <c r="D11">
        <v>10.11</v>
      </c>
      <c r="E11">
        <v>77.79</v>
      </c>
      <c r="F11">
        <v>521.57</v>
      </c>
      <c r="H11">
        <f t="shared" si="2"/>
        <v>470.8777567970001</v>
      </c>
      <c r="I11">
        <f t="shared" si="0"/>
        <v>209.28301706915627</v>
      </c>
      <c r="J11">
        <f t="shared" si="3"/>
        <v>1095.3624857096393</v>
      </c>
      <c r="K11">
        <f t="shared" si="4"/>
        <v>1213.1999999999998</v>
      </c>
      <c r="L11">
        <f t="shared" si="5"/>
        <v>201.77372839175814</v>
      </c>
      <c r="M11">
        <f t="shared" si="1"/>
        <v>0.4299126277612926</v>
      </c>
    </row>
    <row r="12" spans="1:13" ht="12.75">
      <c r="A12">
        <v>15000</v>
      </c>
      <c r="B12">
        <v>0.06</v>
      </c>
      <c r="C12">
        <v>10.61</v>
      </c>
      <c r="D12">
        <v>10.605</v>
      </c>
      <c r="E12">
        <v>79.67</v>
      </c>
      <c r="F12">
        <v>516.38</v>
      </c>
      <c r="H12">
        <f t="shared" si="2"/>
        <v>462.104632763</v>
      </c>
      <c r="I12">
        <f t="shared" si="0"/>
        <v>193.57566073928376</v>
      </c>
      <c r="J12">
        <f t="shared" si="3"/>
        <v>1163.1261563562227</v>
      </c>
      <c r="K12">
        <f t="shared" si="4"/>
        <v>1272.6000000000001</v>
      </c>
      <c r="L12">
        <f t="shared" si="5"/>
        <v>214.25628887219506</v>
      </c>
      <c r="M12">
        <f t="shared" si="1"/>
        <v>0.40576771962910574</v>
      </c>
    </row>
    <row r="13" spans="1:13" ht="12.75">
      <c r="A13">
        <v>15000</v>
      </c>
      <c r="B13">
        <v>0.06</v>
      </c>
      <c r="C13">
        <v>11</v>
      </c>
      <c r="D13">
        <v>10.779</v>
      </c>
      <c r="E13">
        <v>88.66</v>
      </c>
      <c r="F13">
        <v>517.28</v>
      </c>
      <c r="H13">
        <f t="shared" si="2"/>
        <v>454.914086642</v>
      </c>
      <c r="I13">
        <f t="shared" si="0"/>
        <v>183.8071967925395</v>
      </c>
      <c r="J13">
        <f t="shared" si="3"/>
        <v>1185.5428764916096</v>
      </c>
      <c r="K13">
        <f t="shared" si="4"/>
        <v>1293.48</v>
      </c>
      <c r="L13">
        <f t="shared" si="5"/>
        <v>218.38561159324962</v>
      </c>
      <c r="M13">
        <f t="shared" si="1"/>
        <v>0.39991341188112683</v>
      </c>
    </row>
    <row r="14" spans="1:13" ht="12.75">
      <c r="A14">
        <v>15000</v>
      </c>
      <c r="B14">
        <v>0.06</v>
      </c>
      <c r="C14">
        <v>12</v>
      </c>
      <c r="D14">
        <v>10.482</v>
      </c>
      <c r="E14">
        <v>78.71</v>
      </c>
      <c r="F14">
        <v>482.78</v>
      </c>
      <c r="H14">
        <f t="shared" si="2"/>
        <v>429.78368635699997</v>
      </c>
      <c r="I14">
        <f t="shared" si="0"/>
        <v>159.18219620970845</v>
      </c>
      <c r="J14">
        <f t="shared" si="3"/>
        <v>1161.5011567794497</v>
      </c>
      <c r="K14">
        <f t="shared" si="4"/>
        <v>1257.84</v>
      </c>
      <c r="L14">
        <f t="shared" si="5"/>
        <v>213.95695214346995</v>
      </c>
      <c r="M14">
        <f t="shared" si="1"/>
        <v>0.38381670164726833</v>
      </c>
    </row>
    <row r="15" spans="1:13" ht="12.75">
      <c r="A15">
        <v>15000</v>
      </c>
      <c r="B15">
        <v>0.06</v>
      </c>
      <c r="C15">
        <v>13</v>
      </c>
      <c r="D15">
        <v>12.733</v>
      </c>
      <c r="E15">
        <v>96.33</v>
      </c>
      <c r="F15">
        <v>453.99</v>
      </c>
      <c r="H15">
        <f t="shared" si="2"/>
        <v>375.123014523</v>
      </c>
      <c r="I15">
        <f t="shared" si="0"/>
        <v>128.249644280485</v>
      </c>
      <c r="J15">
        <f t="shared" si="3"/>
        <v>1458.956764780917</v>
      </c>
      <c r="K15">
        <f t="shared" si="4"/>
        <v>1527.96</v>
      </c>
      <c r="L15">
        <f t="shared" si="5"/>
        <v>268.75043634665565</v>
      </c>
      <c r="M15">
        <f t="shared" si="1"/>
        <v>0.29712165239927746</v>
      </c>
    </row>
    <row r="16" spans="1:13" ht="12.75">
      <c r="A16">
        <v>15000</v>
      </c>
      <c r="B16">
        <v>0.06</v>
      </c>
      <c r="C16">
        <v>14</v>
      </c>
      <c r="D16">
        <v>10.982</v>
      </c>
      <c r="E16">
        <v>82.46</v>
      </c>
      <c r="F16">
        <v>442.47</v>
      </c>
      <c r="H16">
        <f t="shared" si="2"/>
        <v>384.30077473200004</v>
      </c>
      <c r="I16">
        <f t="shared" si="0"/>
        <v>122.00258595626532</v>
      </c>
      <c r="J16">
        <f t="shared" si="3"/>
        <v>1241.3390208561075</v>
      </c>
      <c r="K16">
        <f t="shared" si="4"/>
        <v>1317.84</v>
      </c>
      <c r="L16">
        <f t="shared" si="5"/>
        <v>228.6636667806297</v>
      </c>
      <c r="M16">
        <f t="shared" si="1"/>
        <v>0.33575396102713534</v>
      </c>
    </row>
    <row r="17" spans="1:13" ht="12.75">
      <c r="A17">
        <v>15000</v>
      </c>
      <c r="B17">
        <v>0.06</v>
      </c>
      <c r="C17">
        <v>15</v>
      </c>
      <c r="D17">
        <v>11.699</v>
      </c>
      <c r="E17">
        <v>92.39</v>
      </c>
      <c r="F17">
        <v>475.36</v>
      </c>
      <c r="H17">
        <f t="shared" si="2"/>
        <v>405.38955834700005</v>
      </c>
      <c r="I17">
        <f t="shared" si="0"/>
        <v>120.11772855344105</v>
      </c>
      <c r="J17">
        <f t="shared" si="3"/>
        <v>1320.9511439867863</v>
      </c>
      <c r="K17">
        <f t="shared" si="4"/>
        <v>1403.8799999999999</v>
      </c>
      <c r="L17">
        <f t="shared" si="5"/>
        <v>243.3287982953847</v>
      </c>
      <c r="M17">
        <f t="shared" si="1"/>
        <v>0.33860443912585125</v>
      </c>
    </row>
    <row r="18" spans="1:13" ht="12.75">
      <c r="A18">
        <v>15000</v>
      </c>
      <c r="B18">
        <v>0.06</v>
      </c>
      <c r="C18">
        <v>16</v>
      </c>
      <c r="D18">
        <v>12.773</v>
      </c>
      <c r="E18">
        <v>97.09</v>
      </c>
      <c r="F18">
        <v>396.88</v>
      </c>
      <c r="H18">
        <f t="shared" si="2"/>
        <v>317.088757987</v>
      </c>
      <c r="I18">
        <f t="shared" si="0"/>
        <v>88.08189996278573</v>
      </c>
      <c r="J18">
        <f t="shared" si="3"/>
        <v>1480.4862320197376</v>
      </c>
      <c r="K18">
        <f t="shared" si="4"/>
        <v>1532.76</v>
      </c>
      <c r="L18">
        <f t="shared" si="5"/>
        <v>272.7163206376908</v>
      </c>
      <c r="M18">
        <f t="shared" si="1"/>
        <v>0.2589316005114956</v>
      </c>
    </row>
    <row r="19" spans="1:13" ht="12.75">
      <c r="A19">
        <v>15000</v>
      </c>
      <c r="B19">
        <v>0.06</v>
      </c>
      <c r="C19">
        <v>17</v>
      </c>
      <c r="D19">
        <v>12.585</v>
      </c>
      <c r="E19">
        <v>95.83</v>
      </c>
      <c r="F19">
        <v>399.17</v>
      </c>
      <c r="H19">
        <f t="shared" si="2"/>
        <v>321.553964363</v>
      </c>
      <c r="I19">
        <f t="shared" si="0"/>
        <v>84.0680083362953</v>
      </c>
      <c r="J19">
        <f t="shared" si="3"/>
        <v>1456.4914524637622</v>
      </c>
      <c r="K19">
        <f t="shared" si="4"/>
        <v>1510.2</v>
      </c>
      <c r="L19">
        <f t="shared" si="5"/>
        <v>268.2963079057312</v>
      </c>
      <c r="M19">
        <f t="shared" si="1"/>
        <v>0.2643159846377963</v>
      </c>
    </row>
    <row r="20" spans="1:13" ht="12.75">
      <c r="A20">
        <v>15000</v>
      </c>
      <c r="B20">
        <v>0.06</v>
      </c>
      <c r="C20">
        <v>18</v>
      </c>
      <c r="D20">
        <v>12.519</v>
      </c>
      <c r="E20">
        <v>96.56</v>
      </c>
      <c r="F20">
        <v>321.76</v>
      </c>
      <c r="H20">
        <f t="shared" si="2"/>
        <v>243.81355790199999</v>
      </c>
      <c r="I20">
        <f t="shared" si="0"/>
        <v>60.20203316931717</v>
      </c>
      <c r="J20">
        <f t="shared" si="3"/>
        <v>1467.4180388696332</v>
      </c>
      <c r="K20">
        <f t="shared" si="4"/>
        <v>1502.28</v>
      </c>
      <c r="L20">
        <f t="shared" si="5"/>
        <v>270.30906451048105</v>
      </c>
      <c r="M20">
        <f t="shared" si="1"/>
        <v>0.21418111137737306</v>
      </c>
    </row>
    <row r="21" spans="1:13" ht="12.75">
      <c r="A21">
        <v>15000</v>
      </c>
      <c r="B21">
        <v>0.06</v>
      </c>
      <c r="C21">
        <v>19</v>
      </c>
      <c r="D21">
        <v>11.966</v>
      </c>
      <c r="E21">
        <v>92.41</v>
      </c>
      <c r="F21">
        <v>330.79</v>
      </c>
      <c r="H21">
        <f t="shared" si="2"/>
        <v>259.47481011700006</v>
      </c>
      <c r="I21">
        <f t="shared" si="0"/>
        <v>60.69702618463475</v>
      </c>
      <c r="J21">
        <f t="shared" si="3"/>
        <v>1397.2989022753864</v>
      </c>
      <c r="K21">
        <f t="shared" si="4"/>
        <v>1435.9199999999998</v>
      </c>
      <c r="L21">
        <f t="shared" si="5"/>
        <v>257.39261008848564</v>
      </c>
      <c r="M21">
        <f t="shared" si="1"/>
        <v>0.23036798707448886</v>
      </c>
    </row>
    <row r="22" spans="1:13" ht="12.75">
      <c r="A22">
        <v>15000</v>
      </c>
      <c r="B22">
        <v>0.06</v>
      </c>
      <c r="C22">
        <v>20</v>
      </c>
      <c r="D22">
        <v>11.67</v>
      </c>
      <c r="E22">
        <v>90.23</v>
      </c>
      <c r="F22">
        <v>342.66</v>
      </c>
      <c r="H22">
        <f t="shared" si="2"/>
        <v>274.73711349300004</v>
      </c>
      <c r="I22">
        <f t="shared" si="0"/>
        <v>61.053862900423766</v>
      </c>
      <c r="J22">
        <f t="shared" si="3"/>
        <v>1357.8307274472766</v>
      </c>
      <c r="K22">
        <f t="shared" si="4"/>
        <v>1400.4</v>
      </c>
      <c r="L22">
        <f t="shared" si="5"/>
        <v>250.1222855230737</v>
      </c>
      <c r="M22">
        <f t="shared" si="1"/>
        <v>0.2446872322193659</v>
      </c>
    </row>
    <row r="23" spans="1:13" ht="12.75">
      <c r="A23">
        <v>15000</v>
      </c>
      <c r="B23">
        <v>0.06</v>
      </c>
      <c r="C23">
        <v>21</v>
      </c>
      <c r="D23">
        <v>11.98</v>
      </c>
      <c r="E23">
        <v>89.05</v>
      </c>
      <c r="F23">
        <v>340.27</v>
      </c>
      <c r="H23">
        <f t="shared" si="2"/>
        <v>271.829286925</v>
      </c>
      <c r="I23">
        <f t="shared" si="0"/>
        <v>57.5311112615288</v>
      </c>
      <c r="J23">
        <f t="shared" si="3"/>
        <v>1396.7498298192131</v>
      </c>
      <c r="K23">
        <f t="shared" si="4"/>
        <v>1437.6000000000001</v>
      </c>
      <c r="L23">
        <f t="shared" si="5"/>
        <v>257.29146695268844</v>
      </c>
      <c r="M23">
        <f t="shared" si="1"/>
        <v>0.23669309961046184</v>
      </c>
    </row>
    <row r="24" spans="1:13" ht="12.75">
      <c r="A24">
        <v>15000</v>
      </c>
      <c r="B24">
        <v>0.06</v>
      </c>
      <c r="C24">
        <v>22</v>
      </c>
      <c r="D24">
        <v>12.289</v>
      </c>
      <c r="E24">
        <v>92.75</v>
      </c>
      <c r="F24">
        <v>318.89</v>
      </c>
      <c r="H24">
        <f t="shared" si="2"/>
        <v>245.62552371499999</v>
      </c>
      <c r="I24">
        <f t="shared" si="0"/>
        <v>49.62226967735462</v>
      </c>
      <c r="J24">
        <f t="shared" si="3"/>
        <v>1439.788272733182</v>
      </c>
      <c r="K24">
        <f t="shared" si="4"/>
        <v>1474.68</v>
      </c>
      <c r="L24">
        <f t="shared" si="5"/>
        <v>265.2194608398457</v>
      </c>
      <c r="M24">
        <f t="shared" si="1"/>
        <v>0.21624352401877014</v>
      </c>
    </row>
    <row r="25" spans="1:13" ht="12.75">
      <c r="A25">
        <v>15000</v>
      </c>
      <c r="B25">
        <v>0.06</v>
      </c>
      <c r="C25">
        <v>23</v>
      </c>
      <c r="D25">
        <v>12.416</v>
      </c>
      <c r="E25">
        <v>94.69</v>
      </c>
      <c r="F25">
        <v>307.22</v>
      </c>
      <c r="H25">
        <f t="shared" si="2"/>
        <v>231.54029107700003</v>
      </c>
      <c r="I25">
        <f t="shared" si="0"/>
        <v>44.74294340192498</v>
      </c>
      <c r="J25">
        <f t="shared" si="3"/>
        <v>1457.901738115433</v>
      </c>
      <c r="K25">
        <f t="shared" si="4"/>
        <v>1489.92</v>
      </c>
      <c r="L25">
        <f t="shared" si="5"/>
        <v>268.55609276941556</v>
      </c>
      <c r="M25">
        <f t="shared" si="1"/>
        <v>0.20619899054982818</v>
      </c>
    </row>
    <row r="26" spans="1:13" ht="12.75">
      <c r="A26">
        <v>15000</v>
      </c>
      <c r="B26">
        <v>0.06</v>
      </c>
      <c r="C26">
        <v>24</v>
      </c>
      <c r="D26">
        <v>12.492</v>
      </c>
      <c r="E26">
        <v>94.8</v>
      </c>
      <c r="F26">
        <v>300.5</v>
      </c>
      <c r="H26">
        <f t="shared" si="2"/>
        <v>224.32208336</v>
      </c>
      <c r="I26">
        <f t="shared" si="0"/>
        <v>41.54192332223746</v>
      </c>
      <c r="J26">
        <f t="shared" si="3"/>
        <v>1468.611817874281</v>
      </c>
      <c r="K26">
        <f t="shared" si="4"/>
        <v>1499.0400000000002</v>
      </c>
      <c r="L26">
        <f t="shared" si="5"/>
        <v>270.5289672767215</v>
      </c>
      <c r="M26">
        <f t="shared" si="1"/>
        <v>0.2004616287757498</v>
      </c>
    </row>
    <row r="27" spans="1:13" ht="12.75">
      <c r="A27">
        <v>15000</v>
      </c>
      <c r="B27">
        <v>0.06</v>
      </c>
      <c r="C27">
        <v>25</v>
      </c>
      <c r="D27">
        <v>12.464</v>
      </c>
      <c r="E27">
        <v>94.64</v>
      </c>
      <c r="F27">
        <v>303.72</v>
      </c>
      <c r="H27">
        <f t="shared" si="2"/>
        <v>227.83522387200003</v>
      </c>
      <c r="I27">
        <f t="shared" si="0"/>
        <v>40.50481668185063</v>
      </c>
      <c r="J27">
        <f t="shared" si="3"/>
        <v>1464.5179493608127</v>
      </c>
      <c r="K27">
        <f t="shared" si="4"/>
        <v>1495.68</v>
      </c>
      <c r="L27">
        <f t="shared" si="5"/>
        <v>269.77484695191146</v>
      </c>
      <c r="M27">
        <f t="shared" si="1"/>
        <v>0.2030648267008986</v>
      </c>
    </row>
    <row r="28" spans="1:13" ht="12.75">
      <c r="A28">
        <v>15000</v>
      </c>
      <c r="B28">
        <v>0.06</v>
      </c>
      <c r="C28">
        <v>26</v>
      </c>
      <c r="D28">
        <v>12.537</v>
      </c>
      <c r="E28">
        <v>95.28</v>
      </c>
      <c r="F28">
        <v>313.98</v>
      </c>
      <c r="H28">
        <f t="shared" si="2"/>
        <v>237.124877838</v>
      </c>
      <c r="I28">
        <f t="shared" si="0"/>
        <v>40.53494461203253</v>
      </c>
      <c r="J28">
        <f t="shared" si="3"/>
        <v>1471.3110728870358</v>
      </c>
      <c r="K28">
        <f t="shared" si="4"/>
        <v>1504.44</v>
      </c>
      <c r="L28">
        <f t="shared" si="5"/>
        <v>271.026189661922</v>
      </c>
      <c r="M28">
        <f t="shared" si="1"/>
        <v>0.20870224136555796</v>
      </c>
    </row>
    <row r="29" spans="1:13" ht="12.75">
      <c r="A29">
        <v>15000</v>
      </c>
      <c r="B29">
        <v>0.06</v>
      </c>
      <c r="C29">
        <v>27</v>
      </c>
      <c r="D29">
        <v>12.716</v>
      </c>
      <c r="E29">
        <v>96.75</v>
      </c>
      <c r="F29">
        <v>322.8</v>
      </c>
      <c r="H29">
        <f t="shared" si="2"/>
        <v>243.632185365</v>
      </c>
      <c r="I29">
        <f t="shared" si="0"/>
        <v>40.10483264525804</v>
      </c>
      <c r="J29">
        <f t="shared" si="3"/>
        <v>1491.3859347600137</v>
      </c>
      <c r="K29">
        <f t="shared" si="4"/>
        <v>1525.9199999999998</v>
      </c>
      <c r="L29">
        <f t="shared" si="5"/>
        <v>274.72412507591065</v>
      </c>
      <c r="M29">
        <f t="shared" si="1"/>
        <v>0.21154451085246936</v>
      </c>
    </row>
    <row r="30" spans="1:13" ht="12.75">
      <c r="A30">
        <v>15000</v>
      </c>
      <c r="B30">
        <v>0.06</v>
      </c>
      <c r="C30">
        <v>28</v>
      </c>
      <c r="D30">
        <v>12.145</v>
      </c>
      <c r="E30">
        <v>91.61</v>
      </c>
      <c r="F30">
        <v>57.5</v>
      </c>
      <c r="H30">
        <f t="shared" si="2"/>
        <v>-14.010469092999983</v>
      </c>
      <c r="I30">
        <f t="shared" si="0"/>
        <v>-2.223926637928786</v>
      </c>
      <c r="J30">
        <f t="shared" si="3"/>
        <v>1456.2652608642422</v>
      </c>
      <c r="K30">
        <f t="shared" si="4"/>
        <v>1457.3999999999999</v>
      </c>
      <c r="L30">
        <f t="shared" si="5"/>
        <v>268.2546417696699</v>
      </c>
      <c r="M30">
        <f t="shared" si="1"/>
        <v>0.03945382187457116</v>
      </c>
    </row>
    <row r="31" spans="1:13" ht="12.75">
      <c r="A31">
        <v>15000</v>
      </c>
      <c r="B31">
        <v>0.06</v>
      </c>
      <c r="C31">
        <v>10.61</v>
      </c>
      <c r="D31">
        <v>5.588</v>
      </c>
      <c r="E31">
        <v>79.668</v>
      </c>
      <c r="F31">
        <v>516.21</v>
      </c>
      <c r="H31">
        <f>F31-(D31*D31*0.21+E31*E31*4830/1000000)</f>
        <v>478.99663097808</v>
      </c>
      <c r="I31">
        <f t="shared" si="0"/>
        <v>200.65171989095202</v>
      </c>
      <c r="J31">
        <f>((120*D31)^2-F31^2)^0.5</f>
        <v>427.99293160051144</v>
      </c>
      <c r="K31">
        <f>120*D31</f>
        <v>670.5600000000001</v>
      </c>
      <c r="L31">
        <f>J31/120/0.045238896</f>
        <v>78.83940764906366</v>
      </c>
      <c r="M31">
        <f t="shared" si="1"/>
        <v>0.769819255547602</v>
      </c>
    </row>
    <row r="34" ht="9" customHeight="1"/>
  </sheetData>
  <printOptions/>
  <pageMargins left="0.75" right="0.75" top="1" bottom="1" header="0.5" footer="0.5"/>
  <pageSetup fitToHeight="1" fitToWidth="1" horizontalDpi="600" verticalDpi="600" orientation="landscape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7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5.7109375" style="0" bestFit="1" customWidth="1"/>
    <col min="3" max="3" width="8.140625" style="0" bestFit="1" customWidth="1"/>
    <col min="4" max="4" width="21.28125" style="0" bestFit="1" customWidth="1"/>
    <col min="5" max="5" width="26.00390625" style="0" bestFit="1" customWidth="1"/>
    <col min="6" max="6" width="20.57421875" style="0" bestFit="1" customWidth="1"/>
    <col min="7" max="7" width="5.140625" style="0" customWidth="1"/>
    <col min="8" max="8" width="27.421875" style="0" bestFit="1" customWidth="1"/>
    <col min="9" max="9" width="12.57421875" style="0" bestFit="1" customWidth="1"/>
    <col min="10" max="10" width="12.00390625" style="0" bestFit="1" customWidth="1"/>
    <col min="11" max="11" width="7.00390625" style="0" bestFit="1" customWidth="1"/>
    <col min="12" max="12" width="12.421875" style="0" bestFit="1" customWidth="1"/>
    <col min="13" max="13" width="12.00390625" style="0" bestFit="1" customWidth="1"/>
  </cols>
  <sheetData>
    <row r="1" spans="1:13" ht="12.75">
      <c r="A1" t="s">
        <v>28</v>
      </c>
      <c r="B1" t="s">
        <v>29</v>
      </c>
      <c r="C1" t="s">
        <v>27</v>
      </c>
      <c r="D1" t="s">
        <v>19</v>
      </c>
      <c r="E1" t="s">
        <v>20</v>
      </c>
      <c r="F1" t="s">
        <v>18</v>
      </c>
      <c r="H1" t="s">
        <v>24</v>
      </c>
      <c r="I1" t="s">
        <v>21</v>
      </c>
      <c r="J1" t="s">
        <v>22</v>
      </c>
      <c r="K1" t="s">
        <v>23</v>
      </c>
      <c r="L1" t="s">
        <v>26</v>
      </c>
      <c r="M1" t="s">
        <v>25</v>
      </c>
    </row>
    <row r="2" spans="1:13" ht="12.75">
      <c r="A2">
        <v>15000</v>
      </c>
      <c r="B2">
        <v>0.03</v>
      </c>
      <c r="C2">
        <v>1</v>
      </c>
      <c r="D2">
        <v>4.154</v>
      </c>
      <c r="E2">
        <v>30.05</v>
      </c>
      <c r="F2">
        <v>285.67</v>
      </c>
      <c r="H2">
        <f>F2-(D2*D2*1.1+E2*E2*16640/1000000)</f>
        <v>251.66275080000003</v>
      </c>
      <c r="I2">
        <f aca="true" t="shared" si="0" ref="I2:I17">H2/(0.5*C2*10^-9*21213^2)</f>
        <v>1118.5225679295197</v>
      </c>
      <c r="J2">
        <f>((120*D2)^2-F2^2)^0.5</f>
        <v>408.5033188359674</v>
      </c>
      <c r="K2">
        <f>120*D2</f>
        <v>498.48</v>
      </c>
      <c r="L2">
        <f>J2/120/0.045238896</f>
        <v>75.24927937306563</v>
      </c>
      <c r="M2">
        <f aca="true" t="shared" si="1" ref="M2:M17">F2/K2</f>
        <v>0.5730821697961804</v>
      </c>
    </row>
    <row r="3" spans="1:13" ht="12.75">
      <c r="A3">
        <v>15000</v>
      </c>
      <c r="B3">
        <v>0.03</v>
      </c>
      <c r="C3">
        <v>2</v>
      </c>
      <c r="D3">
        <v>4.646</v>
      </c>
      <c r="E3">
        <v>33.944</v>
      </c>
      <c r="F3">
        <v>305.34</v>
      </c>
      <c r="H3">
        <f aca="true" t="shared" si="2" ref="H3:H17">F3-(D3*D3*1.1+E3*E3*16640/1000000)</f>
        <v>262.42362533695996</v>
      </c>
      <c r="I3">
        <f t="shared" si="0"/>
        <v>583.1747971525203</v>
      </c>
      <c r="J3">
        <f aca="true" t="shared" si="3" ref="J3:J17">((120*D3)^2-F3^2)^0.5</f>
        <v>466.47190140457553</v>
      </c>
      <c r="K3">
        <f aca="true" t="shared" si="4" ref="K3:K17">120*D3</f>
        <v>557.52</v>
      </c>
      <c r="L3">
        <f aca="true" t="shared" si="5" ref="L3:L17">J3/120/0.045238896</f>
        <v>85.92751346182563</v>
      </c>
      <c r="M3">
        <f t="shared" si="1"/>
        <v>0.5476754197158846</v>
      </c>
    </row>
    <row r="4" spans="1:13" ht="12.75">
      <c r="A4">
        <v>15000</v>
      </c>
      <c r="B4">
        <v>0.03</v>
      </c>
      <c r="C4">
        <v>3</v>
      </c>
      <c r="D4">
        <v>5.018</v>
      </c>
      <c r="E4">
        <v>36.877</v>
      </c>
      <c r="F4">
        <v>301.89</v>
      </c>
      <c r="H4">
        <f t="shared" si="2"/>
        <v>251.56268913344</v>
      </c>
      <c r="I4">
        <f t="shared" si="0"/>
        <v>372.69261362720334</v>
      </c>
      <c r="J4">
        <f t="shared" si="3"/>
        <v>521.0173639141021</v>
      </c>
      <c r="K4">
        <f t="shared" si="4"/>
        <v>602.16</v>
      </c>
      <c r="L4">
        <f t="shared" si="5"/>
        <v>95.97518396449928</v>
      </c>
      <c r="M4">
        <f t="shared" si="1"/>
        <v>0.5013451574332404</v>
      </c>
    </row>
    <row r="5" spans="1:13" ht="12.75">
      <c r="A5">
        <v>15000</v>
      </c>
      <c r="B5">
        <v>0.03</v>
      </c>
      <c r="C5">
        <v>4</v>
      </c>
      <c r="D5">
        <v>5.66</v>
      </c>
      <c r="E5">
        <v>41.716</v>
      </c>
      <c r="F5">
        <v>316.5</v>
      </c>
      <c r="H5">
        <f t="shared" si="2"/>
        <v>252.30350172416</v>
      </c>
      <c r="I5">
        <f t="shared" si="0"/>
        <v>280.3426011090448</v>
      </c>
      <c r="J5">
        <f t="shared" si="3"/>
        <v>600.9495735916618</v>
      </c>
      <c r="K5">
        <f t="shared" si="4"/>
        <v>679.2</v>
      </c>
      <c r="L5">
        <f t="shared" si="5"/>
        <v>110.6992777468276</v>
      </c>
      <c r="M5">
        <f t="shared" si="1"/>
        <v>0.4659893992932862</v>
      </c>
    </row>
    <row r="6" spans="1:13" ht="12.75">
      <c r="A6">
        <v>15000</v>
      </c>
      <c r="B6">
        <v>0.03</v>
      </c>
      <c r="C6">
        <v>5</v>
      </c>
      <c r="D6">
        <v>5.056</v>
      </c>
      <c r="E6">
        <v>30.062</v>
      </c>
      <c r="F6">
        <v>288.76</v>
      </c>
      <c r="H6">
        <f t="shared" si="2"/>
        <v>245.60258563584</v>
      </c>
      <c r="I6">
        <f t="shared" si="0"/>
        <v>218.31759678558632</v>
      </c>
      <c r="J6">
        <f t="shared" si="3"/>
        <v>533.5979954984839</v>
      </c>
      <c r="K6">
        <f t="shared" si="4"/>
        <v>606.72</v>
      </c>
      <c r="L6">
        <f t="shared" si="5"/>
        <v>98.29262770884962</v>
      </c>
      <c r="M6">
        <f t="shared" si="1"/>
        <v>0.4759361814345991</v>
      </c>
    </row>
    <row r="7" spans="1:13" ht="12.75">
      <c r="A7">
        <v>15000</v>
      </c>
      <c r="B7">
        <v>0.03</v>
      </c>
      <c r="C7">
        <v>5.305</v>
      </c>
      <c r="D7">
        <v>5.546</v>
      </c>
      <c r="E7">
        <v>40.921</v>
      </c>
      <c r="F7">
        <v>301.79</v>
      </c>
      <c r="H7">
        <f t="shared" si="2"/>
        <v>240.09192246976002</v>
      </c>
      <c r="I7">
        <f t="shared" si="0"/>
        <v>201.14904389666594</v>
      </c>
      <c r="J7">
        <f>((120*D7)^2-F7^2)^0.5</f>
        <v>593.1607423793317</v>
      </c>
      <c r="K7">
        <f>120*D7</f>
        <v>665.52</v>
      </c>
      <c r="L7">
        <f t="shared" si="5"/>
        <v>109.26451844656931</v>
      </c>
      <c r="M7">
        <f t="shared" si="1"/>
        <v>0.4534649597307369</v>
      </c>
    </row>
    <row r="8" spans="1:13" ht="12.75">
      <c r="A8">
        <v>15000</v>
      </c>
      <c r="B8">
        <v>0.03</v>
      </c>
      <c r="C8">
        <v>6</v>
      </c>
      <c r="D8">
        <v>5.364</v>
      </c>
      <c r="E8">
        <v>39.122</v>
      </c>
      <c r="F8">
        <v>272.05</v>
      </c>
      <c r="H8">
        <f t="shared" si="2"/>
        <v>214.93222049024</v>
      </c>
      <c r="I8">
        <f t="shared" si="0"/>
        <v>159.2121059031838</v>
      </c>
      <c r="J8">
        <f t="shared" si="3"/>
        <v>583.3633000969464</v>
      </c>
      <c r="K8">
        <f t="shared" si="4"/>
        <v>643.68</v>
      </c>
      <c r="L8">
        <f t="shared" si="5"/>
        <v>107.45975839333525</v>
      </c>
      <c r="M8">
        <f t="shared" si="1"/>
        <v>0.4226478995774298</v>
      </c>
    </row>
    <row r="9" spans="1:13" ht="12.75">
      <c r="A9">
        <v>15000</v>
      </c>
      <c r="B9">
        <v>0.03</v>
      </c>
      <c r="C9">
        <v>7</v>
      </c>
      <c r="D9">
        <v>6.331</v>
      </c>
      <c r="E9">
        <v>49.139</v>
      </c>
      <c r="F9">
        <v>273.14</v>
      </c>
      <c r="H9">
        <f t="shared" si="2"/>
        <v>188.87065131855996</v>
      </c>
      <c r="I9">
        <f t="shared" si="0"/>
        <v>119.92017392198977</v>
      </c>
      <c r="J9">
        <f t="shared" si="3"/>
        <v>708.9210243743657</v>
      </c>
      <c r="K9">
        <f t="shared" si="4"/>
        <v>759.72</v>
      </c>
      <c r="L9">
        <f t="shared" si="5"/>
        <v>130.58840346412774</v>
      </c>
      <c r="M9">
        <f t="shared" si="1"/>
        <v>0.35952719422945295</v>
      </c>
    </row>
    <row r="10" spans="1:13" ht="12.75">
      <c r="A10">
        <v>15000</v>
      </c>
      <c r="B10">
        <v>0.03</v>
      </c>
      <c r="C10">
        <v>8</v>
      </c>
      <c r="D10">
        <v>6.694</v>
      </c>
      <c r="E10">
        <v>49.514</v>
      </c>
      <c r="F10">
        <v>237.32</v>
      </c>
      <c r="H10">
        <f t="shared" si="2"/>
        <v>147.23417409855998</v>
      </c>
      <c r="I10">
        <f t="shared" si="0"/>
        <v>81.798332280102</v>
      </c>
      <c r="J10">
        <f t="shared" si="3"/>
        <v>767.4229446661078</v>
      </c>
      <c r="K10">
        <f t="shared" si="4"/>
        <v>803.28</v>
      </c>
      <c r="L10">
        <f t="shared" si="5"/>
        <v>141.36488223653598</v>
      </c>
      <c r="M10">
        <f t="shared" si="1"/>
        <v>0.2954387013245693</v>
      </c>
    </row>
    <row r="11" spans="1:13" ht="12.75">
      <c r="A11">
        <v>15000</v>
      </c>
      <c r="B11">
        <v>0.03</v>
      </c>
      <c r="C11">
        <v>9</v>
      </c>
      <c r="D11">
        <v>6.445</v>
      </c>
      <c r="E11">
        <v>48.686</v>
      </c>
      <c r="F11">
        <v>205.95</v>
      </c>
      <c r="H11">
        <f t="shared" si="2"/>
        <v>120.81593794255998</v>
      </c>
      <c r="I11">
        <f t="shared" si="0"/>
        <v>59.66333591935576</v>
      </c>
      <c r="J11">
        <f t="shared" si="3"/>
        <v>745.4744512724767</v>
      </c>
      <c r="K11">
        <f t="shared" si="4"/>
        <v>773.4000000000001</v>
      </c>
      <c r="L11">
        <f t="shared" si="5"/>
        <v>137.321810283286</v>
      </c>
      <c r="M11">
        <f t="shared" si="1"/>
        <v>0.2662916989914662</v>
      </c>
    </row>
    <row r="12" spans="1:13" ht="12.75">
      <c r="A12">
        <v>15000</v>
      </c>
      <c r="B12">
        <v>0.03</v>
      </c>
      <c r="C12">
        <v>10</v>
      </c>
      <c r="D12">
        <v>5.956</v>
      </c>
      <c r="E12">
        <v>45.176</v>
      </c>
      <c r="F12">
        <v>210.28</v>
      </c>
      <c r="H12">
        <f t="shared" si="2"/>
        <v>137.29857735936</v>
      </c>
      <c r="I12">
        <f t="shared" si="0"/>
        <v>61.02276035403691</v>
      </c>
      <c r="J12">
        <f t="shared" si="3"/>
        <v>683.0863781396904</v>
      </c>
      <c r="K12">
        <f t="shared" si="4"/>
        <v>714.72</v>
      </c>
      <c r="L12">
        <f t="shared" si="5"/>
        <v>125.82947392211825</v>
      </c>
      <c r="M12">
        <f t="shared" si="1"/>
        <v>0.2942131184239982</v>
      </c>
    </row>
    <row r="13" spans="1:13" ht="12.75">
      <c r="A13">
        <v>15000</v>
      </c>
      <c r="B13">
        <v>0.03</v>
      </c>
      <c r="C13">
        <v>11</v>
      </c>
      <c r="D13">
        <v>6.378</v>
      </c>
      <c r="E13">
        <v>47.268</v>
      </c>
      <c r="F13">
        <v>203.88</v>
      </c>
      <c r="H13">
        <f t="shared" si="2"/>
        <v>121.95507756864</v>
      </c>
      <c r="I13">
        <f t="shared" si="0"/>
        <v>49.27572392399697</v>
      </c>
      <c r="J13">
        <f t="shared" si="3"/>
        <v>737.7051410963597</v>
      </c>
      <c r="K13">
        <f t="shared" si="4"/>
        <v>765.36</v>
      </c>
      <c r="L13">
        <f t="shared" si="5"/>
        <v>135.89064689973125</v>
      </c>
      <c r="M13">
        <f t="shared" si="1"/>
        <v>0.2663844465349639</v>
      </c>
    </row>
    <row r="14" spans="1:13" ht="12.75">
      <c r="A14">
        <v>15000</v>
      </c>
      <c r="B14">
        <v>0.03</v>
      </c>
      <c r="C14">
        <v>12</v>
      </c>
      <c r="D14">
        <v>6.511</v>
      </c>
      <c r="E14">
        <v>48.208</v>
      </c>
      <c r="F14">
        <v>190.65</v>
      </c>
      <c r="H14">
        <f t="shared" si="2"/>
        <v>105.34601946704001</v>
      </c>
      <c r="I14">
        <f t="shared" si="0"/>
        <v>39.017792608314075</v>
      </c>
      <c r="J14">
        <f t="shared" si="3"/>
        <v>757.7027912710894</v>
      </c>
      <c r="K14">
        <f t="shared" si="4"/>
        <v>781.32</v>
      </c>
      <c r="L14">
        <f t="shared" si="5"/>
        <v>139.57435935790915</v>
      </c>
      <c r="M14">
        <f t="shared" si="1"/>
        <v>0.24401013669175242</v>
      </c>
    </row>
    <row r="15" spans="1:13" ht="12.75">
      <c r="A15">
        <v>15000</v>
      </c>
      <c r="B15">
        <v>0.03</v>
      </c>
      <c r="C15">
        <v>13</v>
      </c>
      <c r="D15">
        <v>6.548</v>
      </c>
      <c r="E15">
        <v>48.198</v>
      </c>
      <c r="F15">
        <v>79.39</v>
      </c>
      <c r="H15">
        <f t="shared" si="2"/>
        <v>-6.429439874560003</v>
      </c>
      <c r="I15">
        <f t="shared" si="0"/>
        <v>-2.1981412627630963</v>
      </c>
      <c r="J15">
        <f t="shared" si="3"/>
        <v>781.7390904259554</v>
      </c>
      <c r="K15">
        <f t="shared" si="4"/>
        <v>785.76</v>
      </c>
      <c r="L15">
        <f t="shared" si="5"/>
        <v>144.00202030165138</v>
      </c>
      <c r="M15">
        <f t="shared" si="1"/>
        <v>0.10103593972714316</v>
      </c>
    </row>
    <row r="16" spans="1:13" ht="12.75">
      <c r="A16">
        <v>15000</v>
      </c>
      <c r="B16">
        <v>0.03</v>
      </c>
      <c r="C16">
        <v>14</v>
      </c>
      <c r="H16">
        <f t="shared" si="2"/>
        <v>0</v>
      </c>
      <c r="I16">
        <f t="shared" si="0"/>
        <v>0</v>
      </c>
      <c r="J16">
        <f t="shared" si="3"/>
        <v>0</v>
      </c>
      <c r="K16">
        <f t="shared" si="4"/>
        <v>0</v>
      </c>
      <c r="L16">
        <f t="shared" si="5"/>
        <v>0</v>
      </c>
      <c r="M16" t="e">
        <f t="shared" si="1"/>
        <v>#DIV/0!</v>
      </c>
    </row>
    <row r="17" spans="1:13" ht="12.75">
      <c r="A17">
        <v>15000</v>
      </c>
      <c r="B17">
        <v>0.03</v>
      </c>
      <c r="C17">
        <v>15</v>
      </c>
      <c r="H17">
        <f t="shared" si="2"/>
        <v>0</v>
      </c>
      <c r="I17">
        <f t="shared" si="0"/>
        <v>0</v>
      </c>
      <c r="J17">
        <f t="shared" si="3"/>
        <v>0</v>
      </c>
      <c r="K17">
        <f t="shared" si="4"/>
        <v>0</v>
      </c>
      <c r="L17">
        <f t="shared" si="5"/>
        <v>0</v>
      </c>
      <c r="M17" t="e">
        <f t="shared" si="1"/>
        <v>#DIV/0!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5.7109375" style="0" bestFit="1" customWidth="1"/>
    <col min="3" max="3" width="8.140625" style="0" bestFit="1" customWidth="1"/>
    <col min="4" max="4" width="21.28125" style="0" bestFit="1" customWidth="1"/>
    <col min="5" max="5" width="26.00390625" style="0" bestFit="1" customWidth="1"/>
    <col min="6" max="6" width="20.57421875" style="0" bestFit="1" customWidth="1"/>
    <col min="7" max="7" width="6.7109375" style="0" customWidth="1"/>
    <col min="8" max="8" width="27.421875" style="0" bestFit="1" customWidth="1"/>
    <col min="9" max="9" width="12.57421875" style="0" bestFit="1" customWidth="1"/>
    <col min="10" max="10" width="12.00390625" style="0" bestFit="1" customWidth="1"/>
    <col min="11" max="11" width="7.00390625" style="0" bestFit="1" customWidth="1"/>
    <col min="12" max="12" width="12.421875" style="0" bestFit="1" customWidth="1"/>
    <col min="13" max="13" width="12.00390625" style="0" bestFit="1" customWidth="1"/>
  </cols>
  <sheetData>
    <row r="1" spans="1:13" ht="12.75">
      <c r="A1" t="s">
        <v>28</v>
      </c>
      <c r="B1" t="s">
        <v>29</v>
      </c>
      <c r="C1" t="s">
        <v>27</v>
      </c>
      <c r="D1" t="s">
        <v>19</v>
      </c>
      <c r="E1" t="s">
        <v>20</v>
      </c>
      <c r="F1" t="s">
        <v>18</v>
      </c>
      <c r="H1" t="s">
        <v>24</v>
      </c>
      <c r="I1" t="s">
        <v>21</v>
      </c>
      <c r="J1" t="s">
        <v>22</v>
      </c>
      <c r="K1" t="s">
        <v>23</v>
      </c>
      <c r="L1" t="s">
        <v>26</v>
      </c>
      <c r="M1" t="s">
        <v>25</v>
      </c>
    </row>
    <row r="2" spans="1:13" ht="12.75">
      <c r="A2">
        <v>12000</v>
      </c>
      <c r="B2">
        <v>0.03</v>
      </c>
      <c r="C2">
        <v>1</v>
      </c>
      <c r="D2">
        <v>3.523</v>
      </c>
      <c r="E2">
        <v>29.146</v>
      </c>
      <c r="F2">
        <v>230.54</v>
      </c>
      <c r="H2">
        <f>F2-(D2*D2*1.3+E2*E2*17560/1000000)</f>
        <v>199.48797991104</v>
      </c>
      <c r="I2">
        <f aca="true" t="shared" si="0" ref="I2:I20">H2/(0.5*C2*10^-9*16971^2)</f>
        <v>1385.2618095540429</v>
      </c>
      <c r="J2">
        <f>((120*D2)^2-F2^2)^0.5</f>
        <v>354.36891229338954</v>
      </c>
      <c r="K2">
        <f>120*D2</f>
        <v>422.76</v>
      </c>
      <c r="L2">
        <f>J2/120/0.045238896</f>
        <v>65.27732836609407</v>
      </c>
      <c r="M2">
        <f aca="true" t="shared" si="1" ref="M2:M20">F2/K2</f>
        <v>0.5453212224429936</v>
      </c>
    </row>
    <row r="3" spans="1:13" ht="12.75">
      <c r="A3">
        <v>12000</v>
      </c>
      <c r="B3">
        <v>0.03</v>
      </c>
      <c r="C3">
        <v>2</v>
      </c>
      <c r="D3">
        <v>3.852</v>
      </c>
      <c r="E3">
        <v>32.077</v>
      </c>
      <c r="F3">
        <v>243.16</v>
      </c>
      <c r="H3">
        <f aca="true" t="shared" si="2" ref="H3:H20">F3-(D3*D3*1.3+E3*E3*17560/1000000)</f>
        <v>205.80264500676</v>
      </c>
      <c r="I3">
        <f t="shared" si="0"/>
        <v>714.5556954364029</v>
      </c>
      <c r="J3">
        <f aca="true" t="shared" si="3" ref="J3:J20">((120*D3)^2-F3^2)^0.5</f>
        <v>393.11452784144217</v>
      </c>
      <c r="K3">
        <f aca="true" t="shared" si="4" ref="K3:K20">120*D3</f>
        <v>462.24</v>
      </c>
      <c r="L3">
        <f aca="true" t="shared" si="5" ref="L3:L20">J3/120/0.045238896</f>
        <v>72.41455226225425</v>
      </c>
      <c r="M3">
        <f t="shared" si="1"/>
        <v>0.5260470751124957</v>
      </c>
    </row>
    <row r="4" spans="1:13" ht="12.75">
      <c r="A4">
        <v>12000</v>
      </c>
      <c r="B4">
        <v>0.03</v>
      </c>
      <c r="C4">
        <v>3</v>
      </c>
      <c r="D4">
        <v>4.223</v>
      </c>
      <c r="E4">
        <v>35.783</v>
      </c>
      <c r="F4">
        <v>252.36</v>
      </c>
      <c r="H4">
        <f t="shared" si="2"/>
        <v>206.69192285716002</v>
      </c>
      <c r="I4">
        <f t="shared" si="0"/>
        <v>478.4288710945512</v>
      </c>
      <c r="J4">
        <f t="shared" si="3"/>
        <v>439.4543525782854</v>
      </c>
      <c r="K4">
        <f t="shared" si="4"/>
        <v>506.76</v>
      </c>
      <c r="L4">
        <f t="shared" si="5"/>
        <v>80.95068466788061</v>
      </c>
      <c r="M4">
        <f t="shared" si="1"/>
        <v>0.4979872128818376</v>
      </c>
    </row>
    <row r="5" spans="1:13" ht="12.75">
      <c r="A5">
        <v>12000</v>
      </c>
      <c r="B5">
        <v>0.03</v>
      </c>
      <c r="C5">
        <v>4</v>
      </c>
      <c r="D5">
        <v>4.265</v>
      </c>
      <c r="E5">
        <v>35.993</v>
      </c>
      <c r="F5">
        <v>246.56</v>
      </c>
      <c r="H5">
        <f t="shared" si="2"/>
        <v>200.16379687955998</v>
      </c>
      <c r="I5">
        <f t="shared" si="0"/>
        <v>347.48868527847833</v>
      </c>
      <c r="J5">
        <f t="shared" si="3"/>
        <v>448.4946001904593</v>
      </c>
      <c r="K5">
        <f t="shared" si="4"/>
        <v>511.79999999999995</v>
      </c>
      <c r="L5">
        <f t="shared" si="5"/>
        <v>82.61596396134779</v>
      </c>
      <c r="M5">
        <f t="shared" si="1"/>
        <v>0.4817506838608832</v>
      </c>
    </row>
    <row r="6" spans="1:13" ht="12.75">
      <c r="A6">
        <v>12000</v>
      </c>
      <c r="B6">
        <v>0.03</v>
      </c>
      <c r="C6">
        <v>5</v>
      </c>
      <c r="D6">
        <v>4.619</v>
      </c>
      <c r="E6">
        <v>39.863</v>
      </c>
      <c r="F6">
        <v>248.45</v>
      </c>
      <c r="H6">
        <f t="shared" si="2"/>
        <v>192.81041871636</v>
      </c>
      <c r="I6">
        <f t="shared" si="0"/>
        <v>267.7784492589533</v>
      </c>
      <c r="J6">
        <f t="shared" si="3"/>
        <v>495.4784716816665</v>
      </c>
      <c r="K6">
        <f t="shared" si="4"/>
        <v>554.28</v>
      </c>
      <c r="L6">
        <f t="shared" si="5"/>
        <v>91.2707344585484</v>
      </c>
      <c r="M6">
        <f t="shared" si="1"/>
        <v>0.4482391571047124</v>
      </c>
    </row>
    <row r="7" spans="1:13" ht="12.75">
      <c r="A7">
        <v>12000</v>
      </c>
      <c r="B7">
        <v>0.03</v>
      </c>
      <c r="C7">
        <v>6</v>
      </c>
      <c r="D7">
        <v>4.568</v>
      </c>
      <c r="E7">
        <v>38.874</v>
      </c>
      <c r="F7">
        <v>244.8</v>
      </c>
      <c r="H7">
        <f t="shared" si="2"/>
        <v>191.13692969744</v>
      </c>
      <c r="I7">
        <f t="shared" si="0"/>
        <v>221.2118989352589</v>
      </c>
      <c r="J7">
        <f t="shared" si="3"/>
        <v>490.4613599459187</v>
      </c>
      <c r="K7">
        <f t="shared" si="4"/>
        <v>548.16</v>
      </c>
      <c r="L7">
        <f t="shared" si="5"/>
        <v>90.34654602422928</v>
      </c>
      <c r="M7">
        <f t="shared" si="1"/>
        <v>0.44658493870402804</v>
      </c>
    </row>
    <row r="8" spans="1:13" ht="12.75">
      <c r="A8">
        <v>12000</v>
      </c>
      <c r="B8">
        <v>0.03</v>
      </c>
      <c r="C8">
        <v>6.631</v>
      </c>
      <c r="D8">
        <v>4.728</v>
      </c>
      <c r="E8">
        <v>40.976</v>
      </c>
      <c r="F8">
        <v>249.57</v>
      </c>
      <c r="H8">
        <f t="shared" si="2"/>
        <v>191.02600876544</v>
      </c>
      <c r="I8">
        <f t="shared" si="0"/>
        <v>200.04541532999824</v>
      </c>
      <c r="J8">
        <f t="shared" si="3"/>
        <v>509.52152525678446</v>
      </c>
      <c r="K8">
        <f t="shared" si="4"/>
        <v>567.36</v>
      </c>
      <c r="L8">
        <f t="shared" si="5"/>
        <v>93.85756695904348</v>
      </c>
      <c r="M8">
        <f t="shared" si="1"/>
        <v>0.4398794416243655</v>
      </c>
    </row>
    <row r="9" spans="1:13" ht="12.75">
      <c r="A9">
        <v>12000</v>
      </c>
      <c r="B9">
        <v>0.03</v>
      </c>
      <c r="C9">
        <v>7</v>
      </c>
      <c r="D9">
        <v>4.973</v>
      </c>
      <c r="E9">
        <v>43.168</v>
      </c>
      <c r="F9">
        <v>249.36</v>
      </c>
      <c r="H9">
        <f t="shared" si="2"/>
        <v>184.48740980656</v>
      </c>
      <c r="I9">
        <f t="shared" si="0"/>
        <v>183.0137930849195</v>
      </c>
      <c r="J9">
        <f t="shared" si="3"/>
        <v>542.1642629314478</v>
      </c>
      <c r="K9">
        <f t="shared" si="4"/>
        <v>596.76</v>
      </c>
      <c r="L9">
        <f t="shared" si="5"/>
        <v>99.87059640953066</v>
      </c>
      <c r="M9">
        <f t="shared" si="1"/>
        <v>0.4178564246933441</v>
      </c>
    </row>
    <row r="10" spans="1:13" ht="12.75">
      <c r="A10">
        <v>12000</v>
      </c>
      <c r="B10">
        <v>0.03</v>
      </c>
      <c r="C10">
        <v>8</v>
      </c>
      <c r="D10">
        <v>5.56</v>
      </c>
      <c r="E10">
        <v>48.975</v>
      </c>
      <c r="F10">
        <v>239.63</v>
      </c>
      <c r="H10">
        <f t="shared" si="2"/>
        <v>157.32377102499999</v>
      </c>
      <c r="I10">
        <f t="shared" si="0"/>
        <v>136.55873641681538</v>
      </c>
      <c r="J10">
        <f t="shared" si="3"/>
        <v>622.6823452612093</v>
      </c>
      <c r="K10">
        <f t="shared" si="4"/>
        <v>667.1999999999999</v>
      </c>
      <c r="L10">
        <f t="shared" si="5"/>
        <v>114.70261219114214</v>
      </c>
      <c r="M10">
        <f t="shared" si="1"/>
        <v>0.3591576738609113</v>
      </c>
    </row>
    <row r="11" spans="1:13" ht="12.75">
      <c r="A11">
        <v>12000</v>
      </c>
      <c r="B11">
        <v>0.03</v>
      </c>
      <c r="C11">
        <v>9</v>
      </c>
      <c r="D11">
        <v>4.582</v>
      </c>
      <c r="E11">
        <v>38.593</v>
      </c>
      <c r="F11">
        <v>210.99</v>
      </c>
      <c r="H11">
        <f t="shared" si="2"/>
        <v>157.54264976356</v>
      </c>
      <c r="I11">
        <f t="shared" si="0"/>
        <v>121.55442269461228</v>
      </c>
      <c r="J11">
        <f t="shared" si="3"/>
        <v>507.7472259894682</v>
      </c>
      <c r="K11">
        <f t="shared" si="4"/>
        <v>549.84</v>
      </c>
      <c r="L11">
        <f t="shared" si="5"/>
        <v>93.5307281425605</v>
      </c>
      <c r="M11">
        <f t="shared" si="1"/>
        <v>0.38372981230903536</v>
      </c>
    </row>
    <row r="12" spans="1:13" ht="12.75">
      <c r="A12">
        <v>12000</v>
      </c>
      <c r="B12">
        <v>0.03</v>
      </c>
      <c r="C12">
        <v>10</v>
      </c>
      <c r="D12">
        <v>5.846</v>
      </c>
      <c r="E12">
        <v>51.54</v>
      </c>
      <c r="F12">
        <v>209.05</v>
      </c>
      <c r="H12">
        <f t="shared" si="2"/>
        <v>117.97568390400002</v>
      </c>
      <c r="I12">
        <f t="shared" si="0"/>
        <v>81.9233366547247</v>
      </c>
      <c r="J12">
        <f t="shared" si="3"/>
        <v>669.6479731172192</v>
      </c>
      <c r="K12">
        <f t="shared" si="4"/>
        <v>701.52</v>
      </c>
      <c r="L12">
        <f t="shared" si="5"/>
        <v>123.35402207818747</v>
      </c>
      <c r="M12">
        <f t="shared" si="1"/>
        <v>0.2979957805907173</v>
      </c>
    </row>
    <row r="13" spans="1:13" ht="12.75">
      <c r="A13">
        <v>12000</v>
      </c>
      <c r="B13">
        <v>0.03</v>
      </c>
      <c r="C13">
        <v>11</v>
      </c>
      <c r="D13">
        <v>5.483</v>
      </c>
      <c r="E13">
        <v>47.992</v>
      </c>
      <c r="F13">
        <v>224.36</v>
      </c>
      <c r="H13">
        <f t="shared" si="2"/>
        <v>144.83296925616003</v>
      </c>
      <c r="I13">
        <f t="shared" si="0"/>
        <v>91.43024382373282</v>
      </c>
      <c r="J13">
        <f t="shared" si="3"/>
        <v>618.5256276016378</v>
      </c>
      <c r="K13">
        <f t="shared" si="4"/>
        <v>657.9599999999999</v>
      </c>
      <c r="L13">
        <f t="shared" si="5"/>
        <v>113.93691459697973</v>
      </c>
      <c r="M13">
        <f t="shared" si="1"/>
        <v>0.3409933734573531</v>
      </c>
    </row>
    <row r="14" spans="1:13" ht="12.75">
      <c r="A14">
        <v>12000</v>
      </c>
      <c r="B14">
        <v>0.03</v>
      </c>
      <c r="C14">
        <v>12</v>
      </c>
      <c r="D14">
        <v>5.247</v>
      </c>
      <c r="E14">
        <v>47.064</v>
      </c>
      <c r="F14">
        <v>178.33</v>
      </c>
      <c r="H14">
        <f t="shared" si="2"/>
        <v>103.64393541424002</v>
      </c>
      <c r="I14">
        <f t="shared" si="0"/>
        <v>59.976038650406444</v>
      </c>
      <c r="J14">
        <f t="shared" si="3"/>
        <v>603.8583780159053</v>
      </c>
      <c r="K14">
        <f t="shared" si="4"/>
        <v>629.64</v>
      </c>
      <c r="L14">
        <f t="shared" si="5"/>
        <v>111.23510065613767</v>
      </c>
      <c r="M14">
        <f t="shared" si="1"/>
        <v>0.2832253351121276</v>
      </c>
    </row>
    <row r="15" spans="1:13" ht="12.75">
      <c r="A15">
        <v>12000</v>
      </c>
      <c r="B15">
        <v>0.03</v>
      </c>
      <c r="C15">
        <v>13</v>
      </c>
      <c r="D15">
        <v>5</v>
      </c>
      <c r="E15">
        <v>44.958</v>
      </c>
      <c r="F15">
        <v>181.53</v>
      </c>
      <c r="H15">
        <f t="shared" si="2"/>
        <v>113.53734582416001</v>
      </c>
      <c r="I15">
        <f t="shared" si="0"/>
        <v>60.64716634844415</v>
      </c>
      <c r="J15">
        <f t="shared" si="3"/>
        <v>571.8801090263588</v>
      </c>
      <c r="K15">
        <f t="shared" si="4"/>
        <v>600</v>
      </c>
      <c r="L15">
        <f t="shared" si="5"/>
        <v>105.34447116524807</v>
      </c>
      <c r="M15">
        <f t="shared" si="1"/>
        <v>0.30255</v>
      </c>
    </row>
    <row r="16" spans="1:13" ht="12.75">
      <c r="A16">
        <v>12000</v>
      </c>
      <c r="B16">
        <v>0.03</v>
      </c>
      <c r="C16">
        <v>14</v>
      </c>
      <c r="D16">
        <v>5.351</v>
      </c>
      <c r="E16">
        <v>46.927</v>
      </c>
      <c r="F16">
        <v>186.05</v>
      </c>
      <c r="H16">
        <f t="shared" si="2"/>
        <v>110.15720184276</v>
      </c>
      <c r="I16">
        <f t="shared" si="0"/>
        <v>54.63865356991893</v>
      </c>
      <c r="J16">
        <f t="shared" si="3"/>
        <v>614.5758634212704</v>
      </c>
      <c r="K16">
        <f t="shared" si="4"/>
        <v>642.12</v>
      </c>
      <c r="L16">
        <f t="shared" si="5"/>
        <v>113.20933933733896</v>
      </c>
      <c r="M16">
        <f t="shared" si="1"/>
        <v>0.2897433501526195</v>
      </c>
    </row>
    <row r="17" spans="1:13" ht="12.75">
      <c r="A17">
        <v>12000</v>
      </c>
      <c r="B17">
        <v>0.03</v>
      </c>
      <c r="C17">
        <v>15</v>
      </c>
      <c r="D17">
        <v>5.557</v>
      </c>
      <c r="E17">
        <v>48.772</v>
      </c>
      <c r="F17">
        <v>169.72</v>
      </c>
      <c r="H17">
        <f t="shared" si="2"/>
        <v>87.80556410096</v>
      </c>
      <c r="I17">
        <f t="shared" si="0"/>
        <v>40.648629446128666</v>
      </c>
      <c r="J17">
        <f t="shared" si="3"/>
        <v>644.8803820864766</v>
      </c>
      <c r="K17">
        <f t="shared" si="4"/>
        <v>666.84</v>
      </c>
      <c r="L17">
        <f t="shared" si="5"/>
        <v>118.79165185759555</v>
      </c>
      <c r="M17">
        <f t="shared" si="1"/>
        <v>0.25451382640513465</v>
      </c>
    </row>
    <row r="18" spans="1:13" ht="12.75">
      <c r="A18">
        <v>12000</v>
      </c>
      <c r="B18">
        <v>0.03</v>
      </c>
      <c r="C18">
        <v>16</v>
      </c>
      <c r="D18">
        <v>5.744</v>
      </c>
      <c r="E18">
        <v>49.881</v>
      </c>
      <c r="F18">
        <v>83.67</v>
      </c>
      <c r="H18">
        <f t="shared" si="2"/>
        <v>-2.9128814671600054</v>
      </c>
      <c r="I18">
        <f t="shared" si="0"/>
        <v>-1.264206323989397</v>
      </c>
      <c r="J18">
        <f t="shared" si="3"/>
        <v>684.1829064658076</v>
      </c>
      <c r="K18">
        <f t="shared" si="4"/>
        <v>689.28</v>
      </c>
      <c r="L18">
        <f t="shared" si="5"/>
        <v>126.03146240678367</v>
      </c>
      <c r="M18">
        <f t="shared" si="1"/>
        <v>0.12138753481894152</v>
      </c>
    </row>
    <row r="19" spans="1:13" ht="12.75">
      <c r="A19">
        <v>12000</v>
      </c>
      <c r="B19">
        <v>0.03</v>
      </c>
      <c r="C19">
        <v>17</v>
      </c>
      <c r="H19">
        <f t="shared" si="2"/>
        <v>0</v>
      </c>
      <c r="I19">
        <f t="shared" si="0"/>
        <v>0</v>
      </c>
      <c r="J19">
        <f t="shared" si="3"/>
        <v>0</v>
      </c>
      <c r="K19">
        <f t="shared" si="4"/>
        <v>0</v>
      </c>
      <c r="L19">
        <f t="shared" si="5"/>
        <v>0</v>
      </c>
      <c r="M19" t="e">
        <f t="shared" si="1"/>
        <v>#DIV/0!</v>
      </c>
    </row>
    <row r="20" spans="1:13" ht="12.75">
      <c r="A20">
        <v>12000</v>
      </c>
      <c r="B20">
        <v>0.03</v>
      </c>
      <c r="C20">
        <v>18</v>
      </c>
      <c r="H20">
        <f t="shared" si="2"/>
        <v>0</v>
      </c>
      <c r="I20">
        <f t="shared" si="0"/>
        <v>0</v>
      </c>
      <c r="J20">
        <f t="shared" si="3"/>
        <v>0</v>
      </c>
      <c r="K20">
        <f t="shared" si="4"/>
        <v>0</v>
      </c>
      <c r="L20">
        <f t="shared" si="5"/>
        <v>0</v>
      </c>
      <c r="M20" t="e">
        <f t="shared" si="1"/>
        <v>#DIV/0!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5.57421875" style="0" bestFit="1" customWidth="1"/>
    <col min="3" max="3" width="8.140625" style="0" bestFit="1" customWidth="1"/>
    <col min="4" max="4" width="21.28125" style="0" bestFit="1" customWidth="1"/>
    <col min="5" max="5" width="26.00390625" style="0" bestFit="1" customWidth="1"/>
    <col min="6" max="6" width="20.57421875" style="0" bestFit="1" customWidth="1"/>
    <col min="7" max="7" width="5.421875" style="0" customWidth="1"/>
    <col min="8" max="8" width="27.421875" style="0" bestFit="1" customWidth="1"/>
    <col min="9" max="9" width="12.57421875" style="0" bestFit="1" customWidth="1"/>
    <col min="10" max="10" width="12.00390625" style="0" bestFit="1" customWidth="1"/>
    <col min="11" max="11" width="7.00390625" style="0" bestFit="1" customWidth="1"/>
    <col min="12" max="12" width="12.421875" style="0" bestFit="1" customWidth="1"/>
    <col min="13" max="13" width="12.00390625" style="0" bestFit="1" customWidth="1"/>
  </cols>
  <sheetData>
    <row r="1" spans="1:13" ht="12.75">
      <c r="A1" t="s">
        <v>28</v>
      </c>
      <c r="B1" t="s">
        <v>29</v>
      </c>
      <c r="C1" t="s">
        <v>27</v>
      </c>
      <c r="D1" t="s">
        <v>19</v>
      </c>
      <c r="E1" t="s">
        <v>20</v>
      </c>
      <c r="F1" t="s">
        <v>18</v>
      </c>
      <c r="H1" t="s">
        <v>24</v>
      </c>
      <c r="I1" t="s">
        <v>21</v>
      </c>
      <c r="J1" t="s">
        <v>22</v>
      </c>
      <c r="K1" t="s">
        <v>23</v>
      </c>
      <c r="L1" t="s">
        <v>26</v>
      </c>
      <c r="M1" t="s">
        <v>25</v>
      </c>
    </row>
    <row r="2" spans="1:13" ht="12.75">
      <c r="A2">
        <v>12000</v>
      </c>
      <c r="B2">
        <v>0.03</v>
      </c>
      <c r="C2">
        <v>1</v>
      </c>
      <c r="D2">
        <v>3.303</v>
      </c>
      <c r="E2">
        <v>29.058</v>
      </c>
      <c r="F2">
        <v>222.05</v>
      </c>
      <c r="H2">
        <f>F2-(D2*D2*0.8+E2*E2*20200/1000000)</f>
        <v>196.2659320472</v>
      </c>
      <c r="I2">
        <f aca="true" t="shared" si="0" ref="I2:I19">H2/(0.5*C2*10^-9*16971^2)</f>
        <v>1362.8876301356984</v>
      </c>
      <c r="J2">
        <f>((120*D2)^2-F2^2)^0.5</f>
        <v>328.32156051651555</v>
      </c>
      <c r="K2">
        <f>120*D2</f>
        <v>396.36</v>
      </c>
      <c r="L2">
        <f>J2/120/0.045238896</f>
        <v>60.47921691776688</v>
      </c>
      <c r="M2">
        <f aca="true" t="shared" si="1" ref="M2:M19">F2/K2</f>
        <v>0.5602230295690787</v>
      </c>
    </row>
    <row r="3" spans="1:13" ht="12.75">
      <c r="A3">
        <v>12000</v>
      </c>
      <c r="B3">
        <v>0.03</v>
      </c>
      <c r="C3">
        <v>2</v>
      </c>
      <c r="D3">
        <v>3.485</v>
      </c>
      <c r="E3">
        <v>31.017</v>
      </c>
      <c r="F3">
        <v>231.78</v>
      </c>
      <c r="H3">
        <f aca="true" t="shared" si="2" ref="H3:H19">F3-(D3*D3*0.8+E3*E3*20200/1000000)</f>
        <v>202.6303233622</v>
      </c>
      <c r="I3">
        <f t="shared" si="0"/>
        <v>703.5412573138896</v>
      </c>
      <c r="J3">
        <f aca="true" t="shared" si="3" ref="J3:J19">((120*D3)^2-F3^2)^0.5</f>
        <v>348.0937684015616</v>
      </c>
      <c r="K3">
        <f aca="true" t="shared" si="4" ref="K3:K19">120*D3</f>
        <v>418.2</v>
      </c>
      <c r="L3">
        <f aca="true" t="shared" si="5" ref="L3:L19">J3/120/0.045238896</f>
        <v>64.12140126819952</v>
      </c>
      <c r="M3">
        <f t="shared" si="1"/>
        <v>0.5542324246771879</v>
      </c>
    </row>
    <row r="4" spans="1:13" ht="12.75">
      <c r="A4">
        <v>12000</v>
      </c>
      <c r="B4">
        <v>0.03</v>
      </c>
      <c r="C4">
        <v>3</v>
      </c>
      <c r="D4">
        <v>4.059</v>
      </c>
      <c r="E4">
        <v>36.242</v>
      </c>
      <c r="F4">
        <v>251.5</v>
      </c>
      <c r="H4">
        <f t="shared" si="2"/>
        <v>211.7872674072</v>
      </c>
      <c r="I4">
        <f t="shared" si="0"/>
        <v>490.2230423771808</v>
      </c>
      <c r="J4">
        <f t="shared" si="3"/>
        <v>417.1266910663953</v>
      </c>
      <c r="K4">
        <f t="shared" si="4"/>
        <v>487.08000000000004</v>
      </c>
      <c r="L4">
        <f t="shared" si="5"/>
        <v>76.83776719234324</v>
      </c>
      <c r="M4">
        <f t="shared" si="1"/>
        <v>0.5163422846349676</v>
      </c>
    </row>
    <row r="5" spans="1:13" ht="12.75">
      <c r="A5">
        <v>12000</v>
      </c>
      <c r="B5">
        <v>0.03</v>
      </c>
      <c r="C5">
        <v>4</v>
      </c>
      <c r="D5">
        <v>4.283</v>
      </c>
      <c r="E5">
        <v>38.653</v>
      </c>
      <c r="F5">
        <v>253.37</v>
      </c>
      <c r="H5">
        <f t="shared" si="2"/>
        <v>208.5148297382</v>
      </c>
      <c r="I5">
        <f t="shared" si="0"/>
        <v>361.98625913551444</v>
      </c>
      <c r="J5">
        <f t="shared" si="3"/>
        <v>447.1672223005618</v>
      </c>
      <c r="K5">
        <f t="shared" si="4"/>
        <v>513.96</v>
      </c>
      <c r="L5">
        <f t="shared" si="5"/>
        <v>82.37145130976114</v>
      </c>
      <c r="M5">
        <f t="shared" si="1"/>
        <v>0.4929761070900459</v>
      </c>
    </row>
    <row r="6" spans="1:13" ht="12.75">
      <c r="A6">
        <v>12000</v>
      </c>
      <c r="B6">
        <v>0.03</v>
      </c>
      <c r="C6">
        <v>5</v>
      </c>
      <c r="D6">
        <v>4.285</v>
      </c>
      <c r="E6">
        <v>38.722</v>
      </c>
      <c r="F6">
        <v>239.76</v>
      </c>
      <c r="H6">
        <f t="shared" si="2"/>
        <v>194.7832756632</v>
      </c>
      <c r="I6">
        <f t="shared" si="0"/>
        <v>270.5183871593617</v>
      </c>
      <c r="J6">
        <f t="shared" si="3"/>
        <v>454.88106401563925</v>
      </c>
      <c r="K6">
        <f t="shared" si="4"/>
        <v>514.2</v>
      </c>
      <c r="L6">
        <f t="shared" si="5"/>
        <v>83.79239699977781</v>
      </c>
      <c r="M6">
        <f t="shared" si="1"/>
        <v>0.46627771295215864</v>
      </c>
    </row>
    <row r="7" spans="1:13" ht="12.75">
      <c r="A7">
        <v>12000</v>
      </c>
      <c r="B7">
        <v>0.03</v>
      </c>
      <c r="C7">
        <v>6</v>
      </c>
      <c r="D7">
        <v>4.536</v>
      </c>
      <c r="E7">
        <v>41.585</v>
      </c>
      <c r="F7">
        <v>249.94</v>
      </c>
      <c r="H7">
        <f t="shared" si="2"/>
        <v>198.547656255</v>
      </c>
      <c r="I7">
        <f t="shared" si="0"/>
        <v>229.78868677465127</v>
      </c>
      <c r="J7">
        <f t="shared" si="3"/>
        <v>483.5434404477016</v>
      </c>
      <c r="K7">
        <f t="shared" si="4"/>
        <v>544.3199999999999</v>
      </c>
      <c r="L7">
        <f t="shared" si="5"/>
        <v>89.07221498945317</v>
      </c>
      <c r="M7">
        <f t="shared" si="1"/>
        <v>0.45917842445620227</v>
      </c>
    </row>
    <row r="8" spans="1:13" ht="12.75">
      <c r="A8">
        <v>12000</v>
      </c>
      <c r="B8">
        <v>0.03</v>
      </c>
      <c r="C8">
        <v>6.631</v>
      </c>
      <c r="D8">
        <v>4.478</v>
      </c>
      <c r="E8">
        <v>40.92</v>
      </c>
      <c r="F8">
        <v>240.93</v>
      </c>
      <c r="H8">
        <f t="shared" si="2"/>
        <v>191.06419552</v>
      </c>
      <c r="I8">
        <f t="shared" si="0"/>
        <v>200.08540509487597</v>
      </c>
      <c r="J8">
        <f t="shared" si="3"/>
        <v>480.32125155982845</v>
      </c>
      <c r="K8">
        <f t="shared" si="4"/>
        <v>537.36</v>
      </c>
      <c r="L8">
        <f t="shared" si="5"/>
        <v>88.47866438499966</v>
      </c>
      <c r="M8">
        <f t="shared" si="1"/>
        <v>0.4483586422510049</v>
      </c>
    </row>
    <row r="9" spans="1:13" ht="12.75">
      <c r="A9">
        <v>12000</v>
      </c>
      <c r="B9">
        <v>0.03</v>
      </c>
      <c r="C9">
        <v>7</v>
      </c>
      <c r="D9">
        <v>4.15</v>
      </c>
      <c r="E9">
        <v>36.893</v>
      </c>
      <c r="F9">
        <v>220.75</v>
      </c>
      <c r="H9">
        <f t="shared" si="2"/>
        <v>179.4779123302</v>
      </c>
      <c r="I9">
        <f t="shared" si="0"/>
        <v>178.04430960873395</v>
      </c>
      <c r="J9">
        <f t="shared" si="3"/>
        <v>446.40053483390903</v>
      </c>
      <c r="K9">
        <f t="shared" si="4"/>
        <v>498.00000000000006</v>
      </c>
      <c r="L9">
        <f t="shared" si="5"/>
        <v>82.23022190791839</v>
      </c>
      <c r="M9">
        <f t="shared" si="1"/>
        <v>0.4432730923694779</v>
      </c>
    </row>
    <row r="10" spans="1:13" ht="12.75">
      <c r="A10">
        <v>12000</v>
      </c>
      <c r="B10">
        <v>0.03</v>
      </c>
      <c r="C10">
        <v>8</v>
      </c>
      <c r="D10">
        <v>5.201</v>
      </c>
      <c r="E10">
        <v>48.628</v>
      </c>
      <c r="F10">
        <v>232.95</v>
      </c>
      <c r="H10">
        <f t="shared" si="2"/>
        <v>163.5430950432</v>
      </c>
      <c r="I10">
        <f t="shared" si="0"/>
        <v>141.957176994223</v>
      </c>
      <c r="J10">
        <f t="shared" si="3"/>
        <v>579.0164694548852</v>
      </c>
      <c r="K10">
        <f t="shared" si="4"/>
        <v>624.12</v>
      </c>
      <c r="L10">
        <f t="shared" si="5"/>
        <v>106.65904060650321</v>
      </c>
      <c r="M10">
        <f t="shared" si="1"/>
        <v>0.3732455297058258</v>
      </c>
    </row>
    <row r="11" spans="1:13" ht="12.75">
      <c r="A11">
        <v>12000</v>
      </c>
      <c r="B11">
        <v>0.03</v>
      </c>
      <c r="C11">
        <v>9</v>
      </c>
      <c r="D11">
        <v>5.003</v>
      </c>
      <c r="E11">
        <v>48.454</v>
      </c>
      <c r="F11">
        <v>222.55</v>
      </c>
      <c r="H11">
        <f t="shared" si="2"/>
        <v>155.1006324568</v>
      </c>
      <c r="I11">
        <f t="shared" si="0"/>
        <v>119.67024717529128</v>
      </c>
      <c r="J11">
        <f t="shared" si="3"/>
        <v>557.5873268825252</v>
      </c>
      <c r="K11">
        <f t="shared" si="4"/>
        <v>600.36</v>
      </c>
      <c r="L11">
        <f t="shared" si="5"/>
        <v>102.7116368479544</v>
      </c>
      <c r="M11">
        <f t="shared" si="1"/>
        <v>0.37069425011659674</v>
      </c>
    </row>
    <row r="12" spans="1:13" ht="12.75">
      <c r="A12">
        <v>12000</v>
      </c>
      <c r="B12">
        <v>0.03</v>
      </c>
      <c r="C12">
        <v>10</v>
      </c>
      <c r="D12">
        <v>5.573</v>
      </c>
      <c r="E12">
        <v>51.414</v>
      </c>
      <c r="F12">
        <v>191.82</v>
      </c>
      <c r="H12">
        <f t="shared" si="2"/>
        <v>113.57666900079998</v>
      </c>
      <c r="I12">
        <f t="shared" si="0"/>
        <v>78.86862260740236</v>
      </c>
      <c r="J12">
        <f t="shared" si="3"/>
        <v>640.6598357943161</v>
      </c>
      <c r="K12">
        <f t="shared" si="4"/>
        <v>668.76</v>
      </c>
      <c r="L12">
        <f t="shared" si="5"/>
        <v>118.01419656555355</v>
      </c>
      <c r="M12">
        <f t="shared" si="1"/>
        <v>0.2868293558227167</v>
      </c>
    </row>
    <row r="13" spans="1:13" ht="12.75">
      <c r="A13">
        <v>12000</v>
      </c>
      <c r="B13">
        <v>0.03</v>
      </c>
      <c r="C13">
        <v>11</v>
      </c>
      <c r="D13">
        <v>5.417</v>
      </c>
      <c r="E13">
        <v>50.849</v>
      </c>
      <c r="F13">
        <v>167.97</v>
      </c>
      <c r="H13">
        <f t="shared" si="2"/>
        <v>92.26534861980001</v>
      </c>
      <c r="I13">
        <f t="shared" si="0"/>
        <v>58.24532469447548</v>
      </c>
      <c r="J13">
        <f t="shared" si="3"/>
        <v>627.9634389835128</v>
      </c>
      <c r="K13">
        <f t="shared" si="4"/>
        <v>650.04</v>
      </c>
      <c r="L13">
        <f t="shared" si="5"/>
        <v>115.67542802538637</v>
      </c>
      <c r="M13">
        <f t="shared" si="1"/>
        <v>0.2583994831087318</v>
      </c>
    </row>
    <row r="14" spans="1:13" ht="12.75">
      <c r="A14">
        <v>12000</v>
      </c>
      <c r="B14">
        <v>0.03</v>
      </c>
      <c r="C14">
        <v>12</v>
      </c>
      <c r="D14">
        <v>4.977</v>
      </c>
      <c r="E14">
        <v>46.838</v>
      </c>
      <c r="F14">
        <v>168.2</v>
      </c>
      <c r="H14">
        <f t="shared" si="2"/>
        <v>104.06885227119997</v>
      </c>
      <c r="I14">
        <f t="shared" si="0"/>
        <v>60.22192693836447</v>
      </c>
      <c r="J14">
        <f t="shared" si="3"/>
        <v>573.0657707453831</v>
      </c>
      <c r="K14">
        <f t="shared" si="4"/>
        <v>597.24</v>
      </c>
      <c r="L14">
        <f t="shared" si="5"/>
        <v>105.56287866849932</v>
      </c>
      <c r="M14">
        <f t="shared" si="1"/>
        <v>0.2816288259326234</v>
      </c>
    </row>
    <row r="15" spans="1:13" ht="12.75">
      <c r="A15">
        <v>12000</v>
      </c>
      <c r="B15">
        <v>0.03</v>
      </c>
      <c r="C15">
        <v>13</v>
      </c>
      <c r="D15">
        <v>4.755</v>
      </c>
      <c r="E15">
        <v>44.846</v>
      </c>
      <c r="F15">
        <v>172.4</v>
      </c>
      <c r="H15">
        <f t="shared" si="2"/>
        <v>113.68647293680002</v>
      </c>
      <c r="I15">
        <f t="shared" si="0"/>
        <v>60.72682416272271</v>
      </c>
      <c r="J15">
        <f t="shared" si="3"/>
        <v>543.9325325810179</v>
      </c>
      <c r="K15">
        <f t="shared" si="4"/>
        <v>570.6</v>
      </c>
      <c r="L15">
        <f t="shared" si="5"/>
        <v>100.19632452661567</v>
      </c>
      <c r="M15">
        <f t="shared" si="1"/>
        <v>0.30213810024535576</v>
      </c>
    </row>
    <row r="16" spans="1:13" ht="12.75">
      <c r="A16">
        <v>12000</v>
      </c>
      <c r="B16">
        <v>0.03</v>
      </c>
      <c r="C16">
        <v>14</v>
      </c>
      <c r="D16">
        <v>4.949</v>
      </c>
      <c r="E16">
        <v>45.866</v>
      </c>
      <c r="F16">
        <v>176.16</v>
      </c>
      <c r="H16">
        <f t="shared" si="2"/>
        <v>114.0713820888</v>
      </c>
      <c r="I16">
        <f t="shared" si="0"/>
        <v>56.58011118590734</v>
      </c>
      <c r="J16">
        <f t="shared" si="3"/>
        <v>567.1517511213378</v>
      </c>
      <c r="K16">
        <f t="shared" si="4"/>
        <v>593.88</v>
      </c>
      <c r="L16">
        <f t="shared" si="5"/>
        <v>104.47347328453408</v>
      </c>
      <c r="M16">
        <f t="shared" si="1"/>
        <v>0.2966255809254395</v>
      </c>
    </row>
    <row r="17" spans="1:13" ht="12.75">
      <c r="A17">
        <v>12000</v>
      </c>
      <c r="B17">
        <v>0.03</v>
      </c>
      <c r="C17">
        <v>15</v>
      </c>
      <c r="D17">
        <v>5.051</v>
      </c>
      <c r="E17">
        <v>45.898</v>
      </c>
      <c r="F17">
        <v>172.2</v>
      </c>
      <c r="H17">
        <f t="shared" si="2"/>
        <v>109.23606583919998</v>
      </c>
      <c r="I17">
        <f t="shared" si="0"/>
        <v>50.569646786222364</v>
      </c>
      <c r="J17">
        <f t="shared" si="3"/>
        <v>581.1442285698104</v>
      </c>
      <c r="K17">
        <f t="shared" si="4"/>
        <v>606.12</v>
      </c>
      <c r="L17">
        <f t="shared" si="5"/>
        <v>107.05098929503244</v>
      </c>
      <c r="M17">
        <f t="shared" si="1"/>
        <v>0.2841021579885171</v>
      </c>
    </row>
    <row r="18" spans="1:13" ht="12.75">
      <c r="A18">
        <v>12000</v>
      </c>
      <c r="B18">
        <v>0.03</v>
      </c>
      <c r="C18">
        <v>16</v>
      </c>
      <c r="D18">
        <v>5.415</v>
      </c>
      <c r="E18">
        <v>49.482</v>
      </c>
      <c r="F18">
        <v>68.52</v>
      </c>
      <c r="H18">
        <f t="shared" si="2"/>
        <v>-4.396840144800009</v>
      </c>
      <c r="I18">
        <f t="shared" si="0"/>
        <v>-1.9082524226590154</v>
      </c>
      <c r="J18">
        <f t="shared" si="3"/>
        <v>646.1772586527632</v>
      </c>
      <c r="K18">
        <f t="shared" si="4"/>
        <v>649.8</v>
      </c>
      <c r="L18">
        <f t="shared" si="5"/>
        <v>119.03054594376101</v>
      </c>
      <c r="M18">
        <f t="shared" si="1"/>
        <v>0.10544783010156972</v>
      </c>
    </row>
    <row r="19" spans="1:13" ht="12.75">
      <c r="A19">
        <v>12000</v>
      </c>
      <c r="B19">
        <v>0.03</v>
      </c>
      <c r="C19">
        <v>17</v>
      </c>
      <c r="H19">
        <f t="shared" si="2"/>
        <v>0</v>
      </c>
      <c r="I19">
        <f t="shared" si="0"/>
        <v>0</v>
      </c>
      <c r="J19">
        <f t="shared" si="3"/>
        <v>0</v>
      </c>
      <c r="K19">
        <f t="shared" si="4"/>
        <v>0</v>
      </c>
      <c r="L19">
        <f t="shared" si="5"/>
        <v>0</v>
      </c>
      <c r="M19" t="e">
        <f t="shared" si="1"/>
        <v>#DIV/0!</v>
      </c>
    </row>
  </sheetData>
  <printOptions/>
  <pageMargins left="0.75" right="0.75" top="1" bottom="1" header="0.5" footer="0.5"/>
  <pageSetup fitToHeight="1" fitToWidth="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30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5.57421875" style="0" bestFit="1" customWidth="1"/>
    <col min="3" max="3" width="8.140625" style="0" bestFit="1" customWidth="1"/>
    <col min="4" max="4" width="21.28125" style="0" bestFit="1" customWidth="1"/>
    <col min="5" max="5" width="26.00390625" style="0" bestFit="1" customWidth="1"/>
    <col min="6" max="6" width="20.57421875" style="0" bestFit="1" customWidth="1"/>
    <col min="7" max="7" width="4.7109375" style="0" customWidth="1"/>
    <col min="8" max="8" width="27.421875" style="0" bestFit="1" customWidth="1"/>
    <col min="9" max="9" width="12.57421875" style="0" bestFit="1" customWidth="1"/>
    <col min="10" max="10" width="12.00390625" style="0" bestFit="1" customWidth="1"/>
    <col min="11" max="11" width="7.00390625" style="0" bestFit="1" customWidth="1"/>
    <col min="12" max="12" width="12.421875" style="0" bestFit="1" customWidth="1"/>
    <col min="13" max="13" width="12.00390625" style="0" bestFit="1" customWidth="1"/>
  </cols>
  <sheetData>
    <row r="1" spans="1:13" ht="12.75">
      <c r="A1" t="s">
        <v>28</v>
      </c>
      <c r="B1" t="s">
        <v>29</v>
      </c>
      <c r="C1" t="s">
        <v>27</v>
      </c>
      <c r="D1" t="s">
        <v>19</v>
      </c>
      <c r="E1" t="s">
        <v>20</v>
      </c>
      <c r="F1" t="s">
        <v>18</v>
      </c>
      <c r="H1" t="s">
        <v>24</v>
      </c>
      <c r="I1" t="s">
        <v>21</v>
      </c>
      <c r="J1" t="s">
        <v>22</v>
      </c>
      <c r="K1" t="s">
        <v>23</v>
      </c>
      <c r="L1" t="s">
        <v>26</v>
      </c>
      <c r="M1" t="s">
        <v>25</v>
      </c>
    </row>
    <row r="2" spans="1:13" ht="12.75">
      <c r="A2">
        <v>9000</v>
      </c>
      <c r="B2">
        <v>0.03</v>
      </c>
      <c r="C2">
        <v>1</v>
      </c>
      <c r="H2">
        <f>F2-(D2*D2*1.697+E2*E2*16025/1000000)</f>
        <v>0</v>
      </c>
      <c r="I2">
        <f aca="true" t="shared" si="0" ref="I2:I30">H2/(0.5*C2*10^-9*12728^2)</f>
        <v>0</v>
      </c>
      <c r="J2">
        <f>((120*D2)^2-F2^2)^0.5</f>
        <v>0</v>
      </c>
      <c r="K2">
        <f>120*D2</f>
        <v>0</v>
      </c>
      <c r="L2">
        <f>J2/120/0.045238896</f>
        <v>0</v>
      </c>
      <c r="M2" t="e">
        <f aca="true" t="shared" si="1" ref="M2:M30">F2/K2</f>
        <v>#DIV/0!</v>
      </c>
    </row>
    <row r="3" spans="1:13" ht="12.75">
      <c r="A3">
        <v>9000</v>
      </c>
      <c r="B3">
        <v>0.03</v>
      </c>
      <c r="C3">
        <v>2</v>
      </c>
      <c r="D3">
        <v>2.497</v>
      </c>
      <c r="E3">
        <v>30.808</v>
      </c>
      <c r="F3">
        <v>181.26</v>
      </c>
      <c r="H3">
        <f aca="true" t="shared" si="2" ref="H3:H30">F3-(D3*D3*1.697+E3*E3*16025/1000000)</f>
        <v>155.4693355814</v>
      </c>
      <c r="I3">
        <f t="shared" si="0"/>
        <v>959.6755036123508</v>
      </c>
      <c r="J3">
        <f aca="true" t="shared" si="3" ref="J3:J30">((120*D3)^2-F3^2)^0.5</f>
        <v>238.59786671301148</v>
      </c>
      <c r="K3">
        <f aca="true" t="shared" si="4" ref="K3:K30">120*D3</f>
        <v>299.64</v>
      </c>
      <c r="L3">
        <f aca="true" t="shared" si="5" ref="L3:L30">J3/120/0.045238896</f>
        <v>43.9514606179108</v>
      </c>
      <c r="M3">
        <f t="shared" si="1"/>
        <v>0.604925911093312</v>
      </c>
    </row>
    <row r="4" spans="1:13" ht="12.75">
      <c r="A4">
        <v>9000</v>
      </c>
      <c r="B4">
        <v>0.03</v>
      </c>
      <c r="C4">
        <v>3</v>
      </c>
      <c r="D4">
        <v>2.816</v>
      </c>
      <c r="E4">
        <v>34.893</v>
      </c>
      <c r="F4">
        <v>194.48</v>
      </c>
      <c r="H4">
        <f t="shared" si="2"/>
        <v>161.51225314777497</v>
      </c>
      <c r="I4">
        <f t="shared" si="0"/>
        <v>664.6513380468845</v>
      </c>
      <c r="J4">
        <f t="shared" si="3"/>
        <v>276.346622921287</v>
      </c>
      <c r="K4">
        <f t="shared" si="4"/>
        <v>337.91999999999996</v>
      </c>
      <c r="L4">
        <f t="shared" si="5"/>
        <v>50.90505578084969</v>
      </c>
      <c r="M4">
        <f t="shared" si="1"/>
        <v>0.5755208333333334</v>
      </c>
    </row>
    <row r="5" spans="1:13" ht="12.75">
      <c r="A5">
        <v>9000</v>
      </c>
      <c r="B5">
        <v>0.03</v>
      </c>
      <c r="C5">
        <v>4</v>
      </c>
      <c r="D5">
        <v>2.884</v>
      </c>
      <c r="E5">
        <v>35.78</v>
      </c>
      <c r="F5">
        <v>192.38</v>
      </c>
      <c r="H5">
        <f t="shared" si="2"/>
        <v>157.749937558</v>
      </c>
      <c r="I5">
        <f t="shared" si="0"/>
        <v>486.8765605919986</v>
      </c>
      <c r="J5">
        <f t="shared" si="3"/>
        <v>287.68264111690854</v>
      </c>
      <c r="K5">
        <f t="shared" si="4"/>
        <v>346.08</v>
      </c>
      <c r="L5">
        <f t="shared" si="5"/>
        <v>52.99323269606103</v>
      </c>
      <c r="M5">
        <f t="shared" si="1"/>
        <v>0.5558830328247805</v>
      </c>
    </row>
    <row r="6" spans="1:13" ht="12.75">
      <c r="A6">
        <v>9000</v>
      </c>
      <c r="B6">
        <v>0.03</v>
      </c>
      <c r="C6">
        <v>5</v>
      </c>
      <c r="D6">
        <v>3.083</v>
      </c>
      <c r="E6">
        <v>38.492</v>
      </c>
      <c r="F6">
        <v>196.31</v>
      </c>
      <c r="H6">
        <f t="shared" si="2"/>
        <v>156.4370174914</v>
      </c>
      <c r="I6">
        <f t="shared" si="0"/>
        <v>386.2595102326648</v>
      </c>
      <c r="J6">
        <f t="shared" si="3"/>
        <v>313.58058852550175</v>
      </c>
      <c r="K6">
        <f t="shared" si="4"/>
        <v>369.96000000000004</v>
      </c>
      <c r="L6">
        <f t="shared" si="5"/>
        <v>57.76382277423056</v>
      </c>
      <c r="M6">
        <f t="shared" si="1"/>
        <v>0.530624932425127</v>
      </c>
    </row>
    <row r="7" spans="1:13" ht="12.75">
      <c r="A7">
        <v>9000</v>
      </c>
      <c r="B7">
        <v>0.03</v>
      </c>
      <c r="C7">
        <v>6</v>
      </c>
      <c r="D7">
        <v>3.18</v>
      </c>
      <c r="E7">
        <v>39.625</v>
      </c>
      <c r="F7">
        <v>193.82</v>
      </c>
      <c r="H7">
        <f t="shared" si="2"/>
        <v>151.497753684375</v>
      </c>
      <c r="I7">
        <f t="shared" si="0"/>
        <v>311.71995540576216</v>
      </c>
      <c r="J7">
        <f t="shared" si="3"/>
        <v>328.7131996132799</v>
      </c>
      <c r="K7">
        <f t="shared" si="4"/>
        <v>381.6</v>
      </c>
      <c r="L7">
        <f t="shared" si="5"/>
        <v>60.55135968490477</v>
      </c>
      <c r="M7">
        <f t="shared" si="1"/>
        <v>0.5079140461215932</v>
      </c>
    </row>
    <row r="8" spans="1:13" ht="12.75">
      <c r="A8">
        <v>9000</v>
      </c>
      <c r="B8">
        <v>0.03</v>
      </c>
      <c r="C8">
        <v>7</v>
      </c>
      <c r="D8">
        <v>3.368</v>
      </c>
      <c r="E8">
        <v>42.384</v>
      </c>
      <c r="F8">
        <v>197.96</v>
      </c>
      <c r="H8">
        <f t="shared" si="2"/>
        <v>149.9228440896</v>
      </c>
      <c r="I8">
        <f t="shared" si="0"/>
        <v>264.4109488888376</v>
      </c>
      <c r="J8">
        <f t="shared" si="3"/>
        <v>352.35939607168126</v>
      </c>
      <c r="K8">
        <f t="shared" si="4"/>
        <v>404.15999999999997</v>
      </c>
      <c r="L8">
        <f t="shared" si="5"/>
        <v>64.90716087760727</v>
      </c>
      <c r="M8">
        <f t="shared" si="1"/>
        <v>0.48980601741884405</v>
      </c>
    </row>
    <row r="9" spans="1:13" ht="12.75">
      <c r="A9">
        <v>9000</v>
      </c>
      <c r="B9">
        <v>0.03</v>
      </c>
      <c r="C9">
        <v>8</v>
      </c>
      <c r="D9">
        <v>3.284</v>
      </c>
      <c r="E9">
        <v>40.844</v>
      </c>
      <c r="F9">
        <v>187.49</v>
      </c>
      <c r="H9">
        <f t="shared" si="2"/>
        <v>142.45501558360002</v>
      </c>
      <c r="I9">
        <f t="shared" si="0"/>
        <v>219.83529470787224</v>
      </c>
      <c r="J9">
        <f t="shared" si="3"/>
        <v>346.6216183390759</v>
      </c>
      <c r="K9">
        <f t="shared" si="4"/>
        <v>394.08</v>
      </c>
      <c r="L9">
        <f t="shared" si="5"/>
        <v>63.85022053055772</v>
      </c>
      <c r="M9">
        <f t="shared" si="1"/>
        <v>0.47576634185952094</v>
      </c>
    </row>
    <row r="10" spans="1:13" ht="12.75">
      <c r="A10">
        <v>9000</v>
      </c>
      <c r="B10">
        <v>0.03</v>
      </c>
      <c r="C10">
        <v>8.842</v>
      </c>
      <c r="D10">
        <v>3.345</v>
      </c>
      <c r="E10">
        <v>42.045</v>
      </c>
      <c r="F10">
        <v>190.74</v>
      </c>
      <c r="H10">
        <f t="shared" si="2"/>
        <v>143.423517624375</v>
      </c>
      <c r="I10">
        <f t="shared" si="0"/>
        <v>200.25322625524734</v>
      </c>
      <c r="J10">
        <f t="shared" si="3"/>
        <v>353.18580435798947</v>
      </c>
      <c r="K10">
        <f t="shared" si="4"/>
        <v>401.40000000000003</v>
      </c>
      <c r="L10">
        <f t="shared" si="5"/>
        <v>65.05939128834132</v>
      </c>
      <c r="M10">
        <f t="shared" si="1"/>
        <v>0.47518684603886396</v>
      </c>
    </row>
    <row r="11" spans="1:13" ht="12.75">
      <c r="A11">
        <v>9000</v>
      </c>
      <c r="B11">
        <v>0.03</v>
      </c>
      <c r="C11">
        <v>9</v>
      </c>
      <c r="D11">
        <v>3.256</v>
      </c>
      <c r="E11">
        <v>40.784</v>
      </c>
      <c r="F11">
        <v>183.65</v>
      </c>
      <c r="H11">
        <f t="shared" si="2"/>
        <v>139.00425554560002</v>
      </c>
      <c r="I11">
        <f t="shared" si="0"/>
        <v>190.67565595794736</v>
      </c>
      <c r="J11">
        <f t="shared" si="3"/>
        <v>344.86924464208164</v>
      </c>
      <c r="K11">
        <f t="shared" si="4"/>
        <v>390.71999999999997</v>
      </c>
      <c r="L11">
        <f t="shared" si="5"/>
        <v>63.527420563431676</v>
      </c>
      <c r="M11">
        <f t="shared" si="1"/>
        <v>0.4700296887796888</v>
      </c>
    </row>
    <row r="12" spans="1:13" ht="12.75">
      <c r="A12">
        <v>9000</v>
      </c>
      <c r="B12">
        <v>0.03</v>
      </c>
      <c r="C12">
        <v>10</v>
      </c>
      <c r="D12">
        <v>3.603</v>
      </c>
      <c r="E12">
        <v>48.746</v>
      </c>
      <c r="F12">
        <v>206.42</v>
      </c>
      <c r="H12">
        <f t="shared" si="2"/>
        <v>146.3120449581</v>
      </c>
      <c r="I12">
        <f t="shared" si="0"/>
        <v>180.6299421099682</v>
      </c>
      <c r="J12">
        <f t="shared" si="3"/>
        <v>379.90255750652693</v>
      </c>
      <c r="K12">
        <f t="shared" si="4"/>
        <v>432.36</v>
      </c>
      <c r="L12">
        <f t="shared" si="5"/>
        <v>69.9808113329672</v>
      </c>
      <c r="M12">
        <f t="shared" si="1"/>
        <v>0.4774262188916643</v>
      </c>
    </row>
    <row r="13" spans="1:13" ht="12.75">
      <c r="A13">
        <v>9000</v>
      </c>
      <c r="B13">
        <v>0.03</v>
      </c>
      <c r="C13">
        <v>11</v>
      </c>
      <c r="D13">
        <v>3.974</v>
      </c>
      <c r="E13">
        <v>49.968</v>
      </c>
      <c r="F13">
        <v>174.76</v>
      </c>
      <c r="H13">
        <f t="shared" si="2"/>
        <v>107.94859241839998</v>
      </c>
      <c r="I13">
        <f t="shared" si="0"/>
        <v>121.152940962411</v>
      </c>
      <c r="J13">
        <f t="shared" si="3"/>
        <v>443.7042672772035</v>
      </c>
      <c r="K13">
        <f t="shared" si="4"/>
        <v>476.88</v>
      </c>
      <c r="L13">
        <f t="shared" si="5"/>
        <v>81.733549833828</v>
      </c>
      <c r="M13">
        <f t="shared" si="1"/>
        <v>0.3664653581613823</v>
      </c>
    </row>
    <row r="14" spans="1:13" ht="12.75">
      <c r="A14">
        <v>9000</v>
      </c>
      <c r="B14">
        <v>0.03</v>
      </c>
      <c r="C14">
        <v>12</v>
      </c>
      <c r="D14">
        <v>3.192</v>
      </c>
      <c r="E14">
        <v>39.626</v>
      </c>
      <c r="F14">
        <v>160.03</v>
      </c>
      <c r="H14">
        <f t="shared" si="2"/>
        <v>117.5767242791</v>
      </c>
      <c r="I14">
        <f t="shared" si="0"/>
        <v>120.96222669213317</v>
      </c>
      <c r="J14">
        <f t="shared" si="3"/>
        <v>348.00867905843955</v>
      </c>
      <c r="K14">
        <f t="shared" si="4"/>
        <v>383.04</v>
      </c>
      <c r="L14">
        <f t="shared" si="5"/>
        <v>64.10572719296678</v>
      </c>
      <c r="M14">
        <f t="shared" si="1"/>
        <v>0.4177892648287385</v>
      </c>
    </row>
    <row r="15" spans="1:13" ht="12.75">
      <c r="A15">
        <v>9000</v>
      </c>
      <c r="B15">
        <v>0.03</v>
      </c>
      <c r="C15">
        <v>13</v>
      </c>
      <c r="D15">
        <v>3.862</v>
      </c>
      <c r="E15">
        <v>48.116</v>
      </c>
      <c r="F15">
        <v>173.64</v>
      </c>
      <c r="H15">
        <f t="shared" si="2"/>
        <v>111.22890029959999</v>
      </c>
      <c r="I15">
        <f t="shared" si="0"/>
        <v>105.6291909834312</v>
      </c>
      <c r="J15">
        <f t="shared" si="3"/>
        <v>429.6810258784998</v>
      </c>
      <c r="K15">
        <f t="shared" si="4"/>
        <v>463.44</v>
      </c>
      <c r="L15">
        <f t="shared" si="5"/>
        <v>79.15036688017685</v>
      </c>
      <c r="M15">
        <f t="shared" si="1"/>
        <v>0.3746763335059554</v>
      </c>
    </row>
    <row r="16" spans="1:13" ht="12.75">
      <c r="A16">
        <v>9000</v>
      </c>
      <c r="B16">
        <v>0.03</v>
      </c>
      <c r="C16">
        <v>14</v>
      </c>
      <c r="D16">
        <v>4.021</v>
      </c>
      <c r="E16">
        <v>50.648</v>
      </c>
      <c r="F16">
        <v>174.48</v>
      </c>
      <c r="H16">
        <f t="shared" si="2"/>
        <v>105.93450666139998</v>
      </c>
      <c r="I16">
        <f t="shared" si="0"/>
        <v>93.41552848901262</v>
      </c>
      <c r="J16">
        <f t="shared" si="3"/>
        <v>449.8691809848725</v>
      </c>
      <c r="K16">
        <f t="shared" si="4"/>
        <v>482.52</v>
      </c>
      <c r="L16">
        <f t="shared" si="5"/>
        <v>82.86917173090616</v>
      </c>
      <c r="M16">
        <f t="shared" si="1"/>
        <v>0.3616015916438697</v>
      </c>
    </row>
    <row r="17" spans="1:13" ht="12.75">
      <c r="A17">
        <v>9000</v>
      </c>
      <c r="B17">
        <v>0.03</v>
      </c>
      <c r="C17">
        <v>15</v>
      </c>
      <c r="D17">
        <v>4.028</v>
      </c>
      <c r="E17">
        <v>51.5</v>
      </c>
      <c r="F17">
        <v>152.65</v>
      </c>
      <c r="H17">
        <f t="shared" si="2"/>
        <v>82.61423530200001</v>
      </c>
      <c r="I17">
        <f t="shared" si="0"/>
        <v>67.9944226707742</v>
      </c>
      <c r="J17">
        <f t="shared" si="3"/>
        <v>458.6227939167437</v>
      </c>
      <c r="K17">
        <f t="shared" si="4"/>
        <v>483.35999999999996</v>
      </c>
      <c r="L17">
        <f t="shared" si="5"/>
        <v>84.4816508336734</v>
      </c>
      <c r="M17">
        <f t="shared" si="1"/>
        <v>0.3158101621979477</v>
      </c>
    </row>
    <row r="18" spans="1:13" ht="12.75">
      <c r="A18">
        <v>9000</v>
      </c>
      <c r="B18">
        <v>0.03</v>
      </c>
      <c r="C18">
        <v>16</v>
      </c>
      <c r="D18">
        <v>3.731</v>
      </c>
      <c r="E18">
        <v>47.982</v>
      </c>
      <c r="F18">
        <v>138.14</v>
      </c>
      <c r="H18">
        <f t="shared" si="2"/>
        <v>77.62323339089998</v>
      </c>
      <c r="I18">
        <f t="shared" si="0"/>
        <v>59.89373669561045</v>
      </c>
      <c r="J18">
        <f t="shared" si="3"/>
        <v>425.8762012604132</v>
      </c>
      <c r="K18">
        <f t="shared" si="4"/>
        <v>447.71999999999997</v>
      </c>
      <c r="L18">
        <f t="shared" si="5"/>
        <v>78.44949054098882</v>
      </c>
      <c r="M18">
        <f t="shared" si="1"/>
        <v>0.30854105244349145</v>
      </c>
    </row>
    <row r="19" spans="1:13" ht="12.75">
      <c r="A19">
        <v>9000</v>
      </c>
      <c r="B19">
        <v>0.03</v>
      </c>
      <c r="C19">
        <v>17</v>
      </c>
      <c r="D19">
        <v>3.58</v>
      </c>
      <c r="E19">
        <v>46.158</v>
      </c>
      <c r="F19">
        <v>139.81</v>
      </c>
      <c r="H19">
        <f t="shared" si="2"/>
        <v>83.9183297519</v>
      </c>
      <c r="I19">
        <f t="shared" si="0"/>
        <v>60.94212202175325</v>
      </c>
      <c r="J19">
        <f t="shared" si="3"/>
        <v>406.2133969971941</v>
      </c>
      <c r="K19">
        <f t="shared" si="4"/>
        <v>429.6</v>
      </c>
      <c r="L19">
        <f t="shared" si="5"/>
        <v>74.82745913258546</v>
      </c>
      <c r="M19">
        <f t="shared" si="1"/>
        <v>0.32544227188081937</v>
      </c>
    </row>
    <row r="20" spans="1:13" ht="12.75">
      <c r="A20">
        <v>9000</v>
      </c>
      <c r="B20">
        <v>0.03</v>
      </c>
      <c r="C20">
        <v>18</v>
      </c>
      <c r="D20">
        <v>3.505</v>
      </c>
      <c r="E20">
        <v>45.235</v>
      </c>
      <c r="F20">
        <v>142.36</v>
      </c>
      <c r="H20">
        <f t="shared" si="2"/>
        <v>88.72187384437501</v>
      </c>
      <c r="I20">
        <f t="shared" si="0"/>
        <v>60.851020088175794</v>
      </c>
      <c r="J20">
        <f t="shared" si="3"/>
        <v>395.7751765838782</v>
      </c>
      <c r="K20">
        <f t="shared" si="4"/>
        <v>420.59999999999997</v>
      </c>
      <c r="L20">
        <f t="shared" si="5"/>
        <v>72.90466309196225</v>
      </c>
      <c r="M20">
        <f t="shared" si="1"/>
        <v>0.3384688540180695</v>
      </c>
    </row>
    <row r="21" spans="1:13" ht="12.75">
      <c r="A21">
        <v>9000</v>
      </c>
      <c r="B21">
        <v>0.03</v>
      </c>
      <c r="C21">
        <v>19</v>
      </c>
      <c r="D21">
        <v>3.91</v>
      </c>
      <c r="E21">
        <v>49.273</v>
      </c>
      <c r="F21">
        <v>126.15</v>
      </c>
      <c r="H21">
        <f t="shared" si="2"/>
        <v>61.300142122774986</v>
      </c>
      <c r="I21">
        <f t="shared" si="0"/>
        <v>39.830663674091</v>
      </c>
      <c r="J21">
        <f t="shared" si="3"/>
        <v>451.9234642060534</v>
      </c>
      <c r="K21">
        <f t="shared" si="4"/>
        <v>469.20000000000005</v>
      </c>
      <c r="L21">
        <f t="shared" si="5"/>
        <v>83.24758562595731</v>
      </c>
      <c r="M21">
        <f t="shared" si="1"/>
        <v>0.2688618925831202</v>
      </c>
    </row>
    <row r="22" spans="1:13" ht="12.75">
      <c r="A22">
        <v>9000</v>
      </c>
      <c r="B22">
        <v>0.03</v>
      </c>
      <c r="C22">
        <v>20</v>
      </c>
      <c r="D22">
        <v>3.932</v>
      </c>
      <c r="E22">
        <v>49.535</v>
      </c>
      <c r="F22">
        <v>133.8</v>
      </c>
      <c r="H22">
        <f t="shared" si="2"/>
        <v>68.24251856637501</v>
      </c>
      <c r="I22">
        <f t="shared" si="0"/>
        <v>42.12449556566851</v>
      </c>
      <c r="J22">
        <f t="shared" si="3"/>
        <v>452.47159645661736</v>
      </c>
      <c r="K22">
        <f t="shared" si="4"/>
        <v>471.84</v>
      </c>
      <c r="L22">
        <f t="shared" si="5"/>
        <v>83.34855556905009</v>
      </c>
      <c r="M22">
        <f t="shared" si="1"/>
        <v>0.28357070193285866</v>
      </c>
    </row>
    <row r="23" spans="1:13" ht="12.75">
      <c r="A23">
        <v>9000</v>
      </c>
      <c r="B23">
        <v>0.03</v>
      </c>
      <c r="C23">
        <v>21</v>
      </c>
      <c r="D23">
        <v>4.093</v>
      </c>
      <c r="E23">
        <v>51.413</v>
      </c>
      <c r="F23">
        <v>68.8</v>
      </c>
      <c r="H23">
        <f t="shared" si="2"/>
        <v>-1.9880728712249862</v>
      </c>
      <c r="I23">
        <f t="shared" si="0"/>
        <v>-1.1687528064471029</v>
      </c>
      <c r="J23">
        <f t="shared" si="3"/>
        <v>486.31749464727255</v>
      </c>
      <c r="K23">
        <f t="shared" si="4"/>
        <v>491.15999999999997</v>
      </c>
      <c r="L23">
        <f t="shared" si="5"/>
        <v>89.58321592833015</v>
      </c>
      <c r="M23">
        <f t="shared" si="1"/>
        <v>0.1400765534652659</v>
      </c>
    </row>
    <row r="24" spans="1:13" ht="12.75">
      <c r="A24">
        <v>9000</v>
      </c>
      <c r="B24">
        <v>0.03</v>
      </c>
      <c r="C24">
        <v>22</v>
      </c>
      <c r="H24">
        <f t="shared" si="2"/>
        <v>0</v>
      </c>
      <c r="I24">
        <f t="shared" si="0"/>
        <v>0</v>
      </c>
      <c r="J24">
        <f t="shared" si="3"/>
        <v>0</v>
      </c>
      <c r="K24">
        <f t="shared" si="4"/>
        <v>0</v>
      </c>
      <c r="L24">
        <f t="shared" si="5"/>
        <v>0</v>
      </c>
      <c r="M24" t="e">
        <f t="shared" si="1"/>
        <v>#DIV/0!</v>
      </c>
    </row>
    <row r="25" spans="1:13" ht="12.75">
      <c r="A25">
        <v>9000</v>
      </c>
      <c r="B25">
        <v>0.03</v>
      </c>
      <c r="C25">
        <v>23</v>
      </c>
      <c r="H25">
        <f t="shared" si="2"/>
        <v>0</v>
      </c>
      <c r="I25">
        <f t="shared" si="0"/>
        <v>0</v>
      </c>
      <c r="J25">
        <f t="shared" si="3"/>
        <v>0</v>
      </c>
      <c r="K25">
        <f t="shared" si="4"/>
        <v>0</v>
      </c>
      <c r="L25">
        <f t="shared" si="5"/>
        <v>0</v>
      </c>
      <c r="M25" t="e">
        <f t="shared" si="1"/>
        <v>#DIV/0!</v>
      </c>
    </row>
    <row r="26" spans="1:13" ht="12.75">
      <c r="A26">
        <v>9000</v>
      </c>
      <c r="B26">
        <v>0.03</v>
      </c>
      <c r="C26">
        <v>24</v>
      </c>
      <c r="H26">
        <f t="shared" si="2"/>
        <v>0</v>
      </c>
      <c r="I26">
        <f t="shared" si="0"/>
        <v>0</v>
      </c>
      <c r="J26">
        <f t="shared" si="3"/>
        <v>0</v>
      </c>
      <c r="K26">
        <f t="shared" si="4"/>
        <v>0</v>
      </c>
      <c r="L26">
        <f t="shared" si="5"/>
        <v>0</v>
      </c>
      <c r="M26" t="e">
        <f t="shared" si="1"/>
        <v>#DIV/0!</v>
      </c>
    </row>
    <row r="27" spans="1:13" ht="12.75">
      <c r="A27">
        <v>9000</v>
      </c>
      <c r="B27">
        <v>0.03</v>
      </c>
      <c r="C27">
        <v>25</v>
      </c>
      <c r="H27">
        <f t="shared" si="2"/>
        <v>0</v>
      </c>
      <c r="I27">
        <f t="shared" si="0"/>
        <v>0</v>
      </c>
      <c r="J27">
        <f t="shared" si="3"/>
        <v>0</v>
      </c>
      <c r="K27">
        <f t="shared" si="4"/>
        <v>0</v>
      </c>
      <c r="L27">
        <f t="shared" si="5"/>
        <v>0</v>
      </c>
      <c r="M27" t="e">
        <f t="shared" si="1"/>
        <v>#DIV/0!</v>
      </c>
    </row>
    <row r="28" spans="1:13" ht="12.75">
      <c r="A28">
        <v>9000</v>
      </c>
      <c r="B28">
        <v>0.03</v>
      </c>
      <c r="C28">
        <v>26</v>
      </c>
      <c r="H28">
        <f t="shared" si="2"/>
        <v>0</v>
      </c>
      <c r="I28">
        <f t="shared" si="0"/>
        <v>0</v>
      </c>
      <c r="J28">
        <f t="shared" si="3"/>
        <v>0</v>
      </c>
      <c r="K28">
        <f t="shared" si="4"/>
        <v>0</v>
      </c>
      <c r="L28">
        <f t="shared" si="5"/>
        <v>0</v>
      </c>
      <c r="M28" t="e">
        <f t="shared" si="1"/>
        <v>#DIV/0!</v>
      </c>
    </row>
    <row r="29" spans="1:13" ht="12.75">
      <c r="A29">
        <v>9000</v>
      </c>
      <c r="B29">
        <v>0.03</v>
      </c>
      <c r="C29">
        <v>27</v>
      </c>
      <c r="H29">
        <f t="shared" si="2"/>
        <v>0</v>
      </c>
      <c r="I29">
        <f t="shared" si="0"/>
        <v>0</v>
      </c>
      <c r="J29">
        <f t="shared" si="3"/>
        <v>0</v>
      </c>
      <c r="K29">
        <f t="shared" si="4"/>
        <v>0</v>
      </c>
      <c r="L29">
        <f t="shared" si="5"/>
        <v>0</v>
      </c>
      <c r="M29" t="e">
        <f t="shared" si="1"/>
        <v>#DIV/0!</v>
      </c>
    </row>
    <row r="30" spans="1:13" ht="12.75">
      <c r="A30">
        <v>9000</v>
      </c>
      <c r="B30">
        <v>0.03</v>
      </c>
      <c r="C30">
        <v>28</v>
      </c>
      <c r="H30">
        <f t="shared" si="2"/>
        <v>0</v>
      </c>
      <c r="I30">
        <f t="shared" si="0"/>
        <v>0</v>
      </c>
      <c r="J30">
        <f t="shared" si="3"/>
        <v>0</v>
      </c>
      <c r="K30">
        <f t="shared" si="4"/>
        <v>0</v>
      </c>
      <c r="L30">
        <f t="shared" si="5"/>
        <v>0</v>
      </c>
      <c r="M30" t="e">
        <f t="shared" si="1"/>
        <v>#DIV/0!</v>
      </c>
    </row>
  </sheetData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M61"/>
  <sheetViews>
    <sheetView workbookViewId="0" topLeftCell="A1">
      <selection activeCell="A1" sqref="A1"/>
    </sheetView>
  </sheetViews>
  <sheetFormatPr defaultColWidth="9.140625" defaultRowHeight="12.75"/>
  <cols>
    <col min="1" max="1" width="6.421875" style="0" bestFit="1" customWidth="1"/>
    <col min="2" max="2" width="5.7109375" style="0" bestFit="1" customWidth="1"/>
    <col min="3" max="3" width="8.140625" style="0" bestFit="1" customWidth="1"/>
    <col min="4" max="4" width="21.28125" style="0" bestFit="1" customWidth="1"/>
    <col min="5" max="5" width="26.00390625" style="0" bestFit="1" customWidth="1"/>
    <col min="6" max="6" width="20.57421875" style="0" bestFit="1" customWidth="1"/>
    <col min="7" max="7" width="4.140625" style="0" customWidth="1"/>
    <col min="8" max="8" width="27.421875" style="0" bestFit="1" customWidth="1"/>
    <col min="9" max="10" width="12.00390625" style="0" bestFit="1" customWidth="1"/>
    <col min="11" max="11" width="8.00390625" style="0" bestFit="1" customWidth="1"/>
    <col min="12" max="12" width="12.421875" style="0" bestFit="1" customWidth="1"/>
    <col min="13" max="13" width="12.00390625" style="0" bestFit="1" customWidth="1"/>
  </cols>
  <sheetData>
    <row r="1" spans="1:13" ht="12.75">
      <c r="A1" t="s">
        <v>28</v>
      </c>
      <c r="B1" t="s">
        <v>29</v>
      </c>
      <c r="C1" t="s">
        <v>27</v>
      </c>
      <c r="D1" t="s">
        <v>19</v>
      </c>
      <c r="E1" t="s">
        <v>20</v>
      </c>
      <c r="F1" t="s">
        <v>18</v>
      </c>
      <c r="H1" t="s">
        <v>24</v>
      </c>
      <c r="I1" t="s">
        <v>21</v>
      </c>
      <c r="J1" t="s">
        <v>22</v>
      </c>
      <c r="K1" t="s">
        <v>23</v>
      </c>
      <c r="L1" t="s">
        <v>26</v>
      </c>
      <c r="M1" t="s">
        <v>25</v>
      </c>
    </row>
    <row r="2" spans="1:13" ht="12.75">
      <c r="A2">
        <v>12000</v>
      </c>
      <c r="B2">
        <v>0.12</v>
      </c>
      <c r="C2">
        <v>1</v>
      </c>
      <c r="H2">
        <f>F2-(D2*D2*0.094+E2*E2*1458/1000000)</f>
        <v>0</v>
      </c>
      <c r="I2">
        <f aca="true" t="shared" si="0" ref="I2:I29">H2/(0.5*C2*10^-9*16971^2)</f>
        <v>0</v>
      </c>
      <c r="J2">
        <f>((120*D2)^2-F2^2)^0.5</f>
        <v>0</v>
      </c>
      <c r="K2">
        <f>120*D2</f>
        <v>0</v>
      </c>
      <c r="L2">
        <f>J2/120/0.045238896</f>
        <v>0</v>
      </c>
      <c r="M2" t="e">
        <f aca="true" t="shared" si="1" ref="M2:M29">F2/K2</f>
        <v>#DIV/0!</v>
      </c>
    </row>
    <row r="3" spans="1:13" ht="12.75">
      <c r="A3">
        <v>12000</v>
      </c>
      <c r="B3">
        <v>0.12</v>
      </c>
      <c r="C3">
        <v>2</v>
      </c>
      <c r="H3">
        <f aca="true" t="shared" si="2" ref="H3:H52">F3-(D3*D3*0.094+E3*E3*1458/1000000)</f>
        <v>0</v>
      </c>
      <c r="I3">
        <f t="shared" si="0"/>
        <v>0</v>
      </c>
      <c r="J3">
        <f aca="true" t="shared" si="3" ref="J3:J29">((120*D3)^2-F3^2)^0.5</f>
        <v>0</v>
      </c>
      <c r="K3">
        <f aca="true" t="shared" si="4" ref="K3:K29">120*D3</f>
        <v>0</v>
      </c>
      <c r="L3">
        <f aca="true" t="shared" si="5" ref="L3:L29">J3/120/0.045238896</f>
        <v>0</v>
      </c>
      <c r="M3" t="e">
        <f t="shared" si="1"/>
        <v>#DIV/0!</v>
      </c>
    </row>
    <row r="4" spans="1:13" ht="12.75">
      <c r="A4">
        <v>12000</v>
      </c>
      <c r="B4">
        <v>0.12</v>
      </c>
      <c r="C4">
        <v>3</v>
      </c>
      <c r="H4">
        <f t="shared" si="2"/>
        <v>0</v>
      </c>
      <c r="I4">
        <f t="shared" si="0"/>
        <v>0</v>
      </c>
      <c r="J4">
        <f t="shared" si="3"/>
        <v>0</v>
      </c>
      <c r="K4">
        <f t="shared" si="4"/>
        <v>0</v>
      </c>
      <c r="L4">
        <f t="shared" si="5"/>
        <v>0</v>
      </c>
      <c r="M4" t="e">
        <f t="shared" si="1"/>
        <v>#DIV/0!</v>
      </c>
    </row>
    <row r="5" spans="1:13" ht="12.75">
      <c r="A5">
        <v>12000</v>
      </c>
      <c r="B5">
        <v>0.12</v>
      </c>
      <c r="C5">
        <v>4</v>
      </c>
      <c r="H5">
        <f t="shared" si="2"/>
        <v>0</v>
      </c>
      <c r="I5">
        <f t="shared" si="0"/>
        <v>0</v>
      </c>
      <c r="J5">
        <f t="shared" si="3"/>
        <v>0</v>
      </c>
      <c r="K5">
        <f t="shared" si="4"/>
        <v>0</v>
      </c>
      <c r="L5">
        <f t="shared" si="5"/>
        <v>0</v>
      </c>
      <c r="M5" t="e">
        <f t="shared" si="1"/>
        <v>#DIV/0!</v>
      </c>
    </row>
    <row r="6" spans="1:13" ht="12.75">
      <c r="A6">
        <v>12000</v>
      </c>
      <c r="B6">
        <v>0.12</v>
      </c>
      <c r="C6">
        <v>5</v>
      </c>
      <c r="D6">
        <v>12.679</v>
      </c>
      <c r="E6">
        <v>118.47</v>
      </c>
      <c r="F6">
        <v>830.53</v>
      </c>
      <c r="H6">
        <f t="shared" si="2"/>
        <v>794.9556027138</v>
      </c>
      <c r="I6">
        <f t="shared" si="0"/>
        <v>1104.0481107899575</v>
      </c>
      <c r="J6">
        <f t="shared" si="3"/>
        <v>1274.8024590108068</v>
      </c>
      <c r="K6">
        <f t="shared" si="4"/>
        <v>1521.48</v>
      </c>
      <c r="L6">
        <f t="shared" si="5"/>
        <v>234.82787522246468</v>
      </c>
      <c r="M6">
        <f t="shared" si="1"/>
        <v>0.5458698109735257</v>
      </c>
    </row>
    <row r="7" spans="1:13" ht="12.75">
      <c r="A7">
        <v>12000</v>
      </c>
      <c r="B7">
        <v>0.12</v>
      </c>
      <c r="C7">
        <v>6</v>
      </c>
      <c r="D7">
        <v>13.939</v>
      </c>
      <c r="E7">
        <v>130.35</v>
      </c>
      <c r="F7">
        <v>904.14</v>
      </c>
      <c r="H7">
        <f t="shared" si="2"/>
        <v>861.103145621</v>
      </c>
      <c r="I7">
        <f t="shared" si="0"/>
        <v>996.5958034560678</v>
      </c>
      <c r="J7">
        <f t="shared" si="3"/>
        <v>1407.2630325564585</v>
      </c>
      <c r="K7">
        <f t="shared" si="4"/>
        <v>1672.68</v>
      </c>
      <c r="L7">
        <f t="shared" si="5"/>
        <v>259.22807528217504</v>
      </c>
      <c r="M7">
        <f t="shared" si="1"/>
        <v>0.540533754214793</v>
      </c>
    </row>
    <row r="8" spans="1:13" ht="12.75">
      <c r="A8">
        <v>12000</v>
      </c>
      <c r="B8">
        <v>0.12</v>
      </c>
      <c r="C8">
        <v>7</v>
      </c>
      <c r="D8">
        <v>13.489</v>
      </c>
      <c r="E8">
        <v>124.96</v>
      </c>
      <c r="F8">
        <v>863.83</v>
      </c>
      <c r="H8">
        <f t="shared" si="2"/>
        <v>823.9597342932001</v>
      </c>
      <c r="I8">
        <f t="shared" si="0"/>
        <v>817.3782507996325</v>
      </c>
      <c r="J8">
        <f t="shared" si="3"/>
        <v>1368.9129532223735</v>
      </c>
      <c r="K8">
        <f t="shared" si="4"/>
        <v>1618.68</v>
      </c>
      <c r="L8">
        <f t="shared" si="5"/>
        <v>252.1637120304567</v>
      </c>
      <c r="M8">
        <f t="shared" si="1"/>
        <v>0.5336632317690958</v>
      </c>
    </row>
    <row r="9" spans="1:13" ht="12.75">
      <c r="A9">
        <v>12000</v>
      </c>
      <c r="B9">
        <v>0.12</v>
      </c>
      <c r="C9">
        <v>8</v>
      </c>
      <c r="D9">
        <v>14.44</v>
      </c>
      <c r="E9">
        <v>135.41</v>
      </c>
      <c r="F9">
        <v>902.54</v>
      </c>
      <c r="H9">
        <f t="shared" si="2"/>
        <v>856.2060259102</v>
      </c>
      <c r="I9">
        <f t="shared" si="0"/>
        <v>743.196099667482</v>
      </c>
      <c r="J9">
        <f t="shared" si="3"/>
        <v>1479.1948446367705</v>
      </c>
      <c r="K9">
        <f t="shared" si="4"/>
        <v>1732.8</v>
      </c>
      <c r="L9">
        <f t="shared" si="5"/>
        <v>272.47843769897526</v>
      </c>
      <c r="M9">
        <f t="shared" si="1"/>
        <v>0.5208564173591874</v>
      </c>
    </row>
    <row r="10" spans="1:13" ht="12.75">
      <c r="A10">
        <v>12000</v>
      </c>
      <c r="B10">
        <v>0.12</v>
      </c>
      <c r="C10">
        <v>9</v>
      </c>
      <c r="D10">
        <v>14.393</v>
      </c>
      <c r="E10">
        <v>135.02</v>
      </c>
      <c r="F10">
        <v>867.75</v>
      </c>
      <c r="H10">
        <f t="shared" si="2"/>
        <v>821.6971820108</v>
      </c>
      <c r="I10">
        <f t="shared" si="0"/>
        <v>633.9929329550686</v>
      </c>
      <c r="J10">
        <f t="shared" si="3"/>
        <v>1493.3491229782808</v>
      </c>
      <c r="K10">
        <f t="shared" si="4"/>
        <v>1727.16</v>
      </c>
      <c r="L10">
        <f t="shared" si="5"/>
        <v>275.0857586095604</v>
      </c>
      <c r="M10">
        <f t="shared" si="1"/>
        <v>0.502414368095602</v>
      </c>
    </row>
    <row r="11" spans="1:13" ht="12.75">
      <c r="A11">
        <v>12000</v>
      </c>
      <c r="B11">
        <v>0.12</v>
      </c>
      <c r="C11">
        <v>10</v>
      </c>
      <c r="D11">
        <v>14.489</v>
      </c>
      <c r="E11">
        <v>136.14</v>
      </c>
      <c r="F11">
        <v>883.96</v>
      </c>
      <c r="H11">
        <f t="shared" si="2"/>
        <v>837.2037574092001</v>
      </c>
      <c r="I11">
        <f t="shared" si="0"/>
        <v>581.3615399139798</v>
      </c>
      <c r="J11">
        <f t="shared" si="3"/>
        <v>1497.2050162886844</v>
      </c>
      <c r="K11">
        <f t="shared" si="4"/>
        <v>1738.68</v>
      </c>
      <c r="L11">
        <f t="shared" si="5"/>
        <v>275.79604217292064</v>
      </c>
      <c r="M11">
        <f t="shared" si="1"/>
        <v>0.5084086778475625</v>
      </c>
    </row>
    <row r="12" spans="1:13" ht="12.75">
      <c r="A12">
        <v>12000</v>
      </c>
      <c r="B12">
        <v>0.12</v>
      </c>
      <c r="C12">
        <v>11</v>
      </c>
      <c r="D12">
        <v>15.037</v>
      </c>
      <c r="E12">
        <v>141.43</v>
      </c>
      <c r="F12">
        <v>893.14</v>
      </c>
      <c r="H12">
        <f t="shared" si="2"/>
        <v>842.7219666497999</v>
      </c>
      <c r="I12">
        <f t="shared" si="0"/>
        <v>531.9940292747243</v>
      </c>
      <c r="J12">
        <f t="shared" si="3"/>
        <v>1567.8981644226772</v>
      </c>
      <c r="K12">
        <f t="shared" si="4"/>
        <v>1804.44</v>
      </c>
      <c r="L12">
        <f t="shared" si="5"/>
        <v>288.81823369110606</v>
      </c>
      <c r="M12">
        <f t="shared" si="1"/>
        <v>0.49496796790139874</v>
      </c>
    </row>
    <row r="13" spans="1:13" ht="12.75">
      <c r="A13">
        <v>12000</v>
      </c>
      <c r="B13">
        <v>0.12</v>
      </c>
      <c r="C13">
        <v>12</v>
      </c>
      <c r="D13">
        <v>15.287</v>
      </c>
      <c r="E13">
        <v>142.92</v>
      </c>
      <c r="F13">
        <v>909.81</v>
      </c>
      <c r="H13">
        <f t="shared" si="2"/>
        <v>858.0616250228</v>
      </c>
      <c r="I13">
        <f t="shared" si="0"/>
        <v>496.5378531904656</v>
      </c>
      <c r="J13">
        <f t="shared" si="3"/>
        <v>1592.926827415497</v>
      </c>
      <c r="K13">
        <f t="shared" si="4"/>
        <v>1834.44</v>
      </c>
      <c r="L13">
        <f t="shared" si="5"/>
        <v>293.42869526397095</v>
      </c>
      <c r="M13">
        <f t="shared" si="1"/>
        <v>0.495960620134755</v>
      </c>
    </row>
    <row r="14" spans="1:13" ht="12.75">
      <c r="A14">
        <v>12000</v>
      </c>
      <c r="B14">
        <v>0.12</v>
      </c>
      <c r="C14">
        <v>13</v>
      </c>
      <c r="D14">
        <v>15.705</v>
      </c>
      <c r="E14">
        <v>146.2</v>
      </c>
      <c r="F14">
        <v>884.43</v>
      </c>
      <c r="H14">
        <f t="shared" si="2"/>
        <v>830.08124613</v>
      </c>
      <c r="I14">
        <f t="shared" si="0"/>
        <v>443.39662030444833</v>
      </c>
      <c r="J14">
        <f t="shared" si="3"/>
        <v>1664.181701347542</v>
      </c>
      <c r="K14">
        <f t="shared" si="4"/>
        <v>1884.6</v>
      </c>
      <c r="L14">
        <f t="shared" si="5"/>
        <v>306.55436075546254</v>
      </c>
      <c r="M14">
        <f t="shared" si="1"/>
        <v>0.46929321872015284</v>
      </c>
    </row>
    <row r="15" spans="1:13" ht="12.75">
      <c r="A15">
        <v>12000</v>
      </c>
      <c r="B15">
        <v>0.12</v>
      </c>
      <c r="C15">
        <v>14</v>
      </c>
      <c r="D15">
        <v>15.271</v>
      </c>
      <c r="E15">
        <v>143.42</v>
      </c>
      <c r="F15">
        <v>882.35</v>
      </c>
      <c r="H15">
        <f t="shared" si="2"/>
        <v>830.4388423948001</v>
      </c>
      <c r="I15">
        <f t="shared" si="0"/>
        <v>411.90280309935235</v>
      </c>
      <c r="J15">
        <f t="shared" si="3"/>
        <v>1606.1095939879071</v>
      </c>
      <c r="K15">
        <f t="shared" si="4"/>
        <v>1832.52</v>
      </c>
      <c r="L15">
        <f t="shared" si="5"/>
        <v>295.85705664802015</v>
      </c>
      <c r="M15">
        <f t="shared" si="1"/>
        <v>0.4814954270621876</v>
      </c>
    </row>
    <row r="16" spans="1:13" ht="12.75">
      <c r="A16">
        <v>12000</v>
      </c>
      <c r="B16">
        <v>0.12</v>
      </c>
      <c r="C16">
        <v>15</v>
      </c>
      <c r="D16">
        <v>15.658</v>
      </c>
      <c r="E16">
        <v>147.23</v>
      </c>
      <c r="F16">
        <v>874.6</v>
      </c>
      <c r="H16">
        <f t="shared" si="2"/>
        <v>819.9491522958</v>
      </c>
      <c r="I16">
        <f t="shared" si="0"/>
        <v>379.5865284575387</v>
      </c>
      <c r="J16">
        <f t="shared" si="3"/>
        <v>1662.9989541788655</v>
      </c>
      <c r="K16">
        <f t="shared" si="4"/>
        <v>1878.96</v>
      </c>
      <c r="L16">
        <f t="shared" si="5"/>
        <v>306.3364901335614</v>
      </c>
      <c r="M16">
        <f t="shared" si="1"/>
        <v>0.4654702601439094</v>
      </c>
    </row>
    <row r="17" spans="1:13" ht="12.75">
      <c r="A17">
        <v>12000</v>
      </c>
      <c r="B17">
        <v>0.12</v>
      </c>
      <c r="C17">
        <v>16</v>
      </c>
      <c r="D17">
        <v>16.51</v>
      </c>
      <c r="E17">
        <v>155.12</v>
      </c>
      <c r="F17">
        <v>879.16</v>
      </c>
      <c r="H17">
        <f t="shared" si="2"/>
        <v>818.4547620047999</v>
      </c>
      <c r="I17">
        <f t="shared" si="0"/>
        <v>355.213796953609</v>
      </c>
      <c r="J17">
        <f t="shared" si="3"/>
        <v>1775.4523745795043</v>
      </c>
      <c r="K17">
        <f t="shared" si="4"/>
        <v>1981.2000000000003</v>
      </c>
      <c r="L17">
        <f t="shared" si="5"/>
        <v>327.05122721892246</v>
      </c>
      <c r="M17">
        <f t="shared" si="1"/>
        <v>0.443751261861498</v>
      </c>
    </row>
    <row r="18" spans="1:13" ht="12.75">
      <c r="A18">
        <v>12000</v>
      </c>
      <c r="B18">
        <v>0.12</v>
      </c>
      <c r="C18">
        <v>17</v>
      </c>
      <c r="D18">
        <v>16.891</v>
      </c>
      <c r="E18">
        <v>158.1</v>
      </c>
      <c r="F18">
        <v>890.55</v>
      </c>
      <c r="H18">
        <f t="shared" si="2"/>
        <v>827.287647806</v>
      </c>
      <c r="I18">
        <f t="shared" si="0"/>
        <v>337.92688677946205</v>
      </c>
      <c r="J18">
        <f t="shared" si="3"/>
        <v>1820.8034995298092</v>
      </c>
      <c r="K18">
        <f t="shared" si="4"/>
        <v>2026.9199999999998</v>
      </c>
      <c r="L18">
        <f t="shared" si="5"/>
        <v>335.4052339403186</v>
      </c>
      <c r="M18">
        <f t="shared" si="1"/>
        <v>0.43936119827126874</v>
      </c>
    </row>
    <row r="19" spans="1:13" ht="12.75">
      <c r="A19">
        <v>12000</v>
      </c>
      <c r="B19">
        <v>0.12</v>
      </c>
      <c r="C19">
        <v>18</v>
      </c>
      <c r="D19">
        <v>16.72</v>
      </c>
      <c r="E19">
        <v>157.36</v>
      </c>
      <c r="F19">
        <v>898.71</v>
      </c>
      <c r="H19">
        <f t="shared" si="2"/>
        <v>836.3282671232</v>
      </c>
      <c r="I19">
        <f t="shared" si="0"/>
        <v>322.64088437612446</v>
      </c>
      <c r="J19">
        <f t="shared" si="3"/>
        <v>1793.867691860244</v>
      </c>
      <c r="K19">
        <f t="shared" si="4"/>
        <v>2006.3999999999999</v>
      </c>
      <c r="L19">
        <f t="shared" si="5"/>
        <v>330.4434624613452</v>
      </c>
      <c r="M19">
        <f t="shared" si="1"/>
        <v>0.4479216507177034</v>
      </c>
    </row>
    <row r="20" spans="1:13" ht="12.75">
      <c r="A20">
        <v>12000</v>
      </c>
      <c r="B20">
        <v>0.12</v>
      </c>
      <c r="C20">
        <v>19</v>
      </c>
      <c r="D20">
        <v>16.507</v>
      </c>
      <c r="E20">
        <v>156.84</v>
      </c>
      <c r="F20">
        <v>877.65</v>
      </c>
      <c r="H20">
        <f t="shared" si="2"/>
        <v>816.1717519892</v>
      </c>
      <c r="I20">
        <f t="shared" si="0"/>
        <v>298.2930174728848</v>
      </c>
      <c r="J20">
        <f t="shared" si="3"/>
        <v>1775.79773147169</v>
      </c>
      <c r="K20">
        <f t="shared" si="4"/>
        <v>1980.8400000000001</v>
      </c>
      <c r="L20">
        <f t="shared" si="5"/>
        <v>327.1148444677065</v>
      </c>
      <c r="M20">
        <f t="shared" si="1"/>
        <v>0.4430696068334645</v>
      </c>
    </row>
    <row r="21" spans="1:13" ht="12.75">
      <c r="A21">
        <v>12000</v>
      </c>
      <c r="B21">
        <v>0.12</v>
      </c>
      <c r="C21">
        <v>20</v>
      </c>
      <c r="D21">
        <v>17.25</v>
      </c>
      <c r="E21">
        <v>162.42</v>
      </c>
      <c r="F21">
        <v>894.21</v>
      </c>
      <c r="H21">
        <f t="shared" si="2"/>
        <v>827.7767111688</v>
      </c>
      <c r="I21">
        <f t="shared" si="0"/>
        <v>287.407658679922</v>
      </c>
      <c r="J21">
        <f t="shared" si="3"/>
        <v>1866.89273283175</v>
      </c>
      <c r="K21">
        <f t="shared" si="4"/>
        <v>2070</v>
      </c>
      <c r="L21">
        <f t="shared" si="5"/>
        <v>343.8952055829254</v>
      </c>
      <c r="M21">
        <f t="shared" si="1"/>
        <v>0.43198550724637685</v>
      </c>
    </row>
    <row r="22" spans="1:13" ht="12.75">
      <c r="A22">
        <v>12000</v>
      </c>
      <c r="B22">
        <v>0.12</v>
      </c>
      <c r="C22">
        <v>21</v>
      </c>
      <c r="D22">
        <v>16.79</v>
      </c>
      <c r="E22">
        <v>157.77</v>
      </c>
      <c r="F22">
        <v>848.02</v>
      </c>
      <c r="H22">
        <f t="shared" si="2"/>
        <v>785.2293929118</v>
      </c>
      <c r="I22">
        <f t="shared" si="0"/>
        <v>259.6524243203346</v>
      </c>
      <c r="J22">
        <f t="shared" si="3"/>
        <v>1827.643597532079</v>
      </c>
      <c r="K22">
        <f t="shared" si="4"/>
        <v>2014.8</v>
      </c>
      <c r="L22">
        <f t="shared" si="5"/>
        <v>336.6652296901172</v>
      </c>
      <c r="M22">
        <f t="shared" si="1"/>
        <v>0.4208953742306929</v>
      </c>
    </row>
    <row r="23" spans="1:13" ht="12.75">
      <c r="A23">
        <v>12000</v>
      </c>
      <c r="B23">
        <v>0.12</v>
      </c>
      <c r="C23">
        <v>22</v>
      </c>
      <c r="D23">
        <v>17.32</v>
      </c>
      <c r="E23">
        <v>163.43</v>
      </c>
      <c r="F23">
        <v>858.71</v>
      </c>
      <c r="H23">
        <f t="shared" si="2"/>
        <v>791.5694003758</v>
      </c>
      <c r="I23">
        <f t="shared" si="0"/>
        <v>249.8512032566342</v>
      </c>
      <c r="J23">
        <f t="shared" si="3"/>
        <v>1892.7133158246656</v>
      </c>
      <c r="K23">
        <f t="shared" si="4"/>
        <v>2078.4</v>
      </c>
      <c r="L23">
        <f t="shared" si="5"/>
        <v>348.65154457362416</v>
      </c>
      <c r="M23">
        <f t="shared" si="1"/>
        <v>0.4131591608929946</v>
      </c>
    </row>
    <row r="24" spans="1:13" ht="12.75">
      <c r="A24">
        <v>12000</v>
      </c>
      <c r="B24">
        <v>0.12</v>
      </c>
      <c r="C24">
        <v>23</v>
      </c>
      <c r="D24">
        <v>17.238</v>
      </c>
      <c r="E24">
        <v>162.56</v>
      </c>
      <c r="F24">
        <v>821.32</v>
      </c>
      <c r="H24">
        <f t="shared" si="2"/>
        <v>754.8592787152</v>
      </c>
      <c r="I24">
        <f t="shared" si="0"/>
        <v>227.90470467312693</v>
      </c>
      <c r="J24">
        <f t="shared" si="3"/>
        <v>1898.5188782838056</v>
      </c>
      <c r="K24">
        <f t="shared" si="4"/>
        <v>2068.56</v>
      </c>
      <c r="L24">
        <f t="shared" si="5"/>
        <v>349.7209713598017</v>
      </c>
      <c r="M24">
        <f t="shared" si="1"/>
        <v>0.39704915496770704</v>
      </c>
    </row>
    <row r="25" spans="1:13" ht="12.75">
      <c r="A25">
        <v>12000</v>
      </c>
      <c r="B25">
        <v>0.12</v>
      </c>
      <c r="C25">
        <v>24</v>
      </c>
      <c r="D25">
        <v>17.649</v>
      </c>
      <c r="E25">
        <v>167.58</v>
      </c>
      <c r="F25">
        <v>806.19</v>
      </c>
      <c r="H25">
        <f t="shared" si="2"/>
        <v>735.9651068748001</v>
      </c>
      <c r="I25">
        <f t="shared" si="0"/>
        <v>212.94189341062463</v>
      </c>
      <c r="J25">
        <f t="shared" si="3"/>
        <v>1958.4364626660729</v>
      </c>
      <c r="K25">
        <f t="shared" si="4"/>
        <v>2117.88</v>
      </c>
      <c r="L25">
        <f t="shared" si="5"/>
        <v>360.7582257434091</v>
      </c>
      <c r="M25">
        <f t="shared" si="1"/>
        <v>0.3806589608476401</v>
      </c>
    </row>
    <row r="26" spans="1:13" ht="12.75">
      <c r="A26">
        <v>12000</v>
      </c>
      <c r="B26">
        <v>0.12</v>
      </c>
      <c r="C26">
        <v>25</v>
      </c>
      <c r="D26">
        <v>16.537</v>
      </c>
      <c r="E26">
        <v>153.27</v>
      </c>
      <c r="F26">
        <v>802.34</v>
      </c>
      <c r="H26">
        <f t="shared" si="2"/>
        <v>742.3827090658</v>
      </c>
      <c r="I26">
        <f t="shared" si="0"/>
        <v>206.20679309113794</v>
      </c>
      <c r="J26">
        <f t="shared" si="3"/>
        <v>1815.007613758135</v>
      </c>
      <c r="K26">
        <f t="shared" si="4"/>
        <v>1984.4399999999998</v>
      </c>
      <c r="L26">
        <f t="shared" si="5"/>
        <v>334.33758967027967</v>
      </c>
      <c r="M26">
        <f t="shared" si="1"/>
        <v>0.40431557517486044</v>
      </c>
    </row>
    <row r="27" spans="1:13" ht="12.75">
      <c r="A27">
        <v>12000</v>
      </c>
      <c r="B27">
        <v>0.12</v>
      </c>
      <c r="C27">
        <v>26</v>
      </c>
      <c r="D27">
        <v>17</v>
      </c>
      <c r="E27">
        <v>160.25</v>
      </c>
      <c r="F27">
        <v>773.22</v>
      </c>
      <c r="H27">
        <f t="shared" si="2"/>
        <v>708.612468875</v>
      </c>
      <c r="I27">
        <f t="shared" si="0"/>
        <v>189.25639825596025</v>
      </c>
      <c r="J27">
        <f t="shared" si="3"/>
        <v>1887.7846359158664</v>
      </c>
      <c r="K27">
        <f t="shared" si="4"/>
        <v>2040</v>
      </c>
      <c r="L27">
        <f t="shared" si="5"/>
        <v>347.7436459243439</v>
      </c>
      <c r="M27">
        <f t="shared" si="1"/>
        <v>0.3790294117647059</v>
      </c>
    </row>
    <row r="28" spans="1:13" ht="12.75">
      <c r="A28">
        <v>12000</v>
      </c>
      <c r="B28">
        <v>0.12</v>
      </c>
      <c r="C28">
        <v>26.526</v>
      </c>
      <c r="D28">
        <v>16.91</v>
      </c>
      <c r="E28">
        <v>152.39</v>
      </c>
      <c r="F28">
        <v>782.64</v>
      </c>
      <c r="H28">
        <f t="shared" si="2"/>
        <v>721.9021643582</v>
      </c>
      <c r="I28">
        <f t="shared" si="0"/>
        <v>188.98255112232218</v>
      </c>
      <c r="J28">
        <f t="shared" si="3"/>
        <v>1872.198512551487</v>
      </c>
      <c r="K28">
        <f t="shared" si="4"/>
        <v>2029.2</v>
      </c>
      <c r="L28">
        <f t="shared" si="5"/>
        <v>344.87256875725683</v>
      </c>
      <c r="M28">
        <f t="shared" si="1"/>
        <v>0.38568894145476046</v>
      </c>
    </row>
    <row r="29" spans="1:13" ht="12.75">
      <c r="A29">
        <v>12000</v>
      </c>
      <c r="B29">
        <v>0.12</v>
      </c>
      <c r="C29">
        <v>27</v>
      </c>
      <c r="D29">
        <v>16.301</v>
      </c>
      <c r="E29">
        <v>153.21</v>
      </c>
      <c r="F29">
        <v>819.73</v>
      </c>
      <c r="H29">
        <f t="shared" si="2"/>
        <v>760.5279981282</v>
      </c>
      <c r="I29">
        <f t="shared" si="0"/>
        <v>195.59897355690626</v>
      </c>
      <c r="J29">
        <f t="shared" si="3"/>
        <v>1776.076626021524</v>
      </c>
      <c r="K29">
        <f t="shared" si="4"/>
        <v>1956.12</v>
      </c>
      <c r="L29">
        <f t="shared" si="5"/>
        <v>327.166218870137</v>
      </c>
      <c r="M29">
        <f t="shared" si="1"/>
        <v>0.4190591579248717</v>
      </c>
    </row>
    <row r="30" spans="1:13" ht="12.75">
      <c r="A30">
        <v>12000</v>
      </c>
      <c r="B30">
        <v>0.12</v>
      </c>
      <c r="C30">
        <v>28</v>
      </c>
      <c r="D30">
        <v>18.715</v>
      </c>
      <c r="E30">
        <v>177.57</v>
      </c>
      <c r="F30">
        <v>783.4</v>
      </c>
      <c r="H30">
        <f t="shared" si="2"/>
        <v>704.5040339058</v>
      </c>
      <c r="I30">
        <f aca="true" t="shared" si="6" ref="I30:I52">H30/(0.5*C30*10^-9*16971^2)</f>
        <v>174.7191795146318</v>
      </c>
      <c r="J30">
        <f aca="true" t="shared" si="7" ref="J30:J52">((120*D30)^2-F30^2)^0.5</f>
        <v>2104.7332562583792</v>
      </c>
      <c r="K30">
        <f aca="true" t="shared" si="8" ref="K30:K52">120*D30</f>
        <v>2245.8</v>
      </c>
      <c r="L30">
        <f aca="true" t="shared" si="9" ref="L30:L52">J30/120/0.045238896</f>
        <v>387.7071580648909</v>
      </c>
      <c r="M30">
        <f aca="true" t="shared" si="10" ref="M30:M52">F30/K30</f>
        <v>0.34882892510463975</v>
      </c>
    </row>
    <row r="31" spans="1:13" ht="12.75">
      <c r="A31">
        <v>12000</v>
      </c>
      <c r="B31">
        <v>0.12</v>
      </c>
      <c r="C31">
        <v>29</v>
      </c>
      <c r="D31">
        <v>18.283</v>
      </c>
      <c r="E31">
        <v>172.8</v>
      </c>
      <c r="F31">
        <v>739.8</v>
      </c>
      <c r="H31">
        <f t="shared" si="2"/>
        <v>664.8431529139999</v>
      </c>
      <c r="I31">
        <f t="shared" si="6"/>
        <v>159.19753220322227</v>
      </c>
      <c r="J31">
        <f t="shared" si="7"/>
        <v>2065.467608460612</v>
      </c>
      <c r="K31">
        <f t="shared" si="8"/>
        <v>2193.96</v>
      </c>
      <c r="L31">
        <f t="shared" si="9"/>
        <v>380.47414044995924</v>
      </c>
      <c r="M31">
        <f t="shared" si="10"/>
        <v>0.33719849040091887</v>
      </c>
    </row>
    <row r="32" spans="1:13" ht="12.75">
      <c r="A32">
        <v>12000</v>
      </c>
      <c r="B32">
        <v>0.12</v>
      </c>
      <c r="C32">
        <v>30</v>
      </c>
      <c r="D32">
        <v>16.596</v>
      </c>
      <c r="E32">
        <v>156.19</v>
      </c>
      <c r="F32">
        <v>749.33</v>
      </c>
      <c r="H32">
        <f t="shared" si="2"/>
        <v>687.8714708222001</v>
      </c>
      <c r="I32">
        <f t="shared" si="6"/>
        <v>159.22130226203632</v>
      </c>
      <c r="J32">
        <f t="shared" si="7"/>
        <v>1845.1711198422763</v>
      </c>
      <c r="K32">
        <f t="shared" si="8"/>
        <v>1991.52</v>
      </c>
      <c r="L32">
        <f t="shared" si="9"/>
        <v>339.89392664855563</v>
      </c>
      <c r="M32">
        <f t="shared" si="10"/>
        <v>0.37626034385795776</v>
      </c>
    </row>
    <row r="33" spans="1:13" ht="12.75">
      <c r="A33">
        <v>12000</v>
      </c>
      <c r="B33">
        <v>0.12</v>
      </c>
      <c r="C33">
        <v>31</v>
      </c>
      <c r="D33">
        <v>17.622</v>
      </c>
      <c r="E33">
        <v>165.44</v>
      </c>
      <c r="F33">
        <v>739.16</v>
      </c>
      <c r="H33">
        <f t="shared" si="2"/>
        <v>670.0636870352</v>
      </c>
      <c r="I33">
        <f t="shared" si="6"/>
        <v>150.09613790212134</v>
      </c>
      <c r="J33">
        <f t="shared" si="7"/>
        <v>1981.2482994314469</v>
      </c>
      <c r="K33">
        <f t="shared" si="8"/>
        <v>2114.64</v>
      </c>
      <c r="L33">
        <f t="shared" si="9"/>
        <v>364.9603318184877</v>
      </c>
      <c r="M33">
        <f t="shared" si="10"/>
        <v>0.34954413044300686</v>
      </c>
    </row>
    <row r="34" spans="1:13" ht="12.75">
      <c r="A34">
        <v>12000</v>
      </c>
      <c r="B34">
        <v>0.12</v>
      </c>
      <c r="C34">
        <v>32</v>
      </c>
      <c r="D34">
        <v>19.116</v>
      </c>
      <c r="E34">
        <v>183.57</v>
      </c>
      <c r="F34">
        <v>752.95</v>
      </c>
      <c r="H34">
        <f t="shared" si="2"/>
        <v>669.4687794718001</v>
      </c>
      <c r="I34">
        <f t="shared" si="6"/>
        <v>145.27653704132385</v>
      </c>
      <c r="J34">
        <f t="shared" si="7"/>
        <v>2166.8260806765275</v>
      </c>
      <c r="K34">
        <f t="shared" si="8"/>
        <v>2293.92</v>
      </c>
      <c r="L34">
        <f t="shared" si="9"/>
        <v>399.14510746764756</v>
      </c>
      <c r="M34">
        <f t="shared" si="10"/>
        <v>0.3282372532607938</v>
      </c>
    </row>
    <row r="35" spans="1:13" ht="12.75">
      <c r="A35">
        <v>12000</v>
      </c>
      <c r="B35">
        <v>0.12</v>
      </c>
      <c r="C35">
        <v>33</v>
      </c>
      <c r="D35">
        <v>18.329</v>
      </c>
      <c r="E35">
        <v>174.52</v>
      </c>
      <c r="F35">
        <v>772.98</v>
      </c>
      <c r="H35">
        <f t="shared" si="2"/>
        <v>696.9938474228001</v>
      </c>
      <c r="I35">
        <f t="shared" si="6"/>
        <v>146.66623154658052</v>
      </c>
      <c r="J35">
        <f t="shared" si="7"/>
        <v>2059.178037470291</v>
      </c>
      <c r="K35">
        <f t="shared" si="8"/>
        <v>2199.48</v>
      </c>
      <c r="L35">
        <f t="shared" si="9"/>
        <v>379.31555577570003</v>
      </c>
      <c r="M35">
        <f t="shared" si="10"/>
        <v>0.3514376125265972</v>
      </c>
    </row>
    <row r="36" spans="1:13" ht="12.75">
      <c r="A36">
        <v>12000</v>
      </c>
      <c r="B36">
        <v>0.12</v>
      </c>
      <c r="C36">
        <v>34</v>
      </c>
      <c r="D36">
        <v>18.255</v>
      </c>
      <c r="E36">
        <v>172.48</v>
      </c>
      <c r="F36">
        <v>663.77</v>
      </c>
      <c r="H36">
        <f t="shared" si="2"/>
        <v>589.0704147668</v>
      </c>
      <c r="I36">
        <f t="shared" si="6"/>
        <v>120.31046993385766</v>
      </c>
      <c r="J36">
        <f t="shared" si="7"/>
        <v>2087.6153254610867</v>
      </c>
      <c r="K36">
        <f t="shared" si="8"/>
        <v>2190.6</v>
      </c>
      <c r="L36">
        <f t="shared" si="9"/>
        <v>384.5539108390795</v>
      </c>
      <c r="M36">
        <f t="shared" si="10"/>
        <v>0.3030083082260568</v>
      </c>
    </row>
    <row r="37" spans="1:13" ht="12.75">
      <c r="A37">
        <v>12000</v>
      </c>
      <c r="B37">
        <v>0.12</v>
      </c>
      <c r="C37">
        <v>35</v>
      </c>
      <c r="D37">
        <v>18.4</v>
      </c>
      <c r="E37">
        <v>175.69</v>
      </c>
      <c r="F37">
        <v>747.54</v>
      </c>
      <c r="H37">
        <f t="shared" si="2"/>
        <v>670.7113088461999</v>
      </c>
      <c r="I37">
        <f t="shared" si="6"/>
        <v>133.07078334028327</v>
      </c>
      <c r="J37">
        <f t="shared" si="7"/>
        <v>2077.606302551087</v>
      </c>
      <c r="K37">
        <f t="shared" si="8"/>
        <v>2208</v>
      </c>
      <c r="L37">
        <f t="shared" si="9"/>
        <v>382.71017609696736</v>
      </c>
      <c r="M37">
        <f t="shared" si="10"/>
        <v>0.3385597826086956</v>
      </c>
    </row>
    <row r="38" spans="1:13" ht="12.75">
      <c r="A38">
        <v>12000</v>
      </c>
      <c r="B38">
        <v>0.12</v>
      </c>
      <c r="C38">
        <v>36</v>
      </c>
      <c r="D38">
        <v>19.276</v>
      </c>
      <c r="E38">
        <v>189.35</v>
      </c>
      <c r="F38">
        <v>710.86</v>
      </c>
      <c r="H38">
        <f t="shared" si="2"/>
        <v>623.658677451</v>
      </c>
      <c r="I38">
        <f t="shared" si="6"/>
        <v>120.29832970597973</v>
      </c>
      <c r="J38">
        <f t="shared" si="7"/>
        <v>2201.181999472102</v>
      </c>
      <c r="K38">
        <f t="shared" si="8"/>
        <v>2313.12</v>
      </c>
      <c r="L38">
        <f t="shared" si="9"/>
        <v>405.47371732798655</v>
      </c>
      <c r="M38">
        <f t="shared" si="10"/>
        <v>0.3073165248668465</v>
      </c>
    </row>
    <row r="39" spans="1:13" ht="12.75">
      <c r="A39">
        <v>12000</v>
      </c>
      <c r="B39">
        <v>0.12</v>
      </c>
      <c r="C39">
        <v>37</v>
      </c>
      <c r="D39">
        <v>18.848</v>
      </c>
      <c r="E39">
        <v>185.51</v>
      </c>
      <c r="F39">
        <v>720.94</v>
      </c>
      <c r="H39">
        <f t="shared" si="2"/>
        <v>637.3712183982001</v>
      </c>
      <c r="I39">
        <f t="shared" si="6"/>
        <v>119.62056598255155</v>
      </c>
      <c r="J39">
        <f t="shared" si="7"/>
        <v>2143.782594854245</v>
      </c>
      <c r="K39">
        <f t="shared" si="8"/>
        <v>2261.7599999999998</v>
      </c>
      <c r="L39">
        <f t="shared" si="9"/>
        <v>394.9003299532046</v>
      </c>
      <c r="M39">
        <f t="shared" si="10"/>
        <v>0.31875176853423887</v>
      </c>
    </row>
    <row r="40" spans="1:13" ht="12.75">
      <c r="A40">
        <v>12000</v>
      </c>
      <c r="B40">
        <v>0.12</v>
      </c>
      <c r="C40">
        <v>38</v>
      </c>
      <c r="D40">
        <v>18.522</v>
      </c>
      <c r="E40">
        <v>182.74</v>
      </c>
      <c r="F40">
        <v>738.31</v>
      </c>
      <c r="H40">
        <f t="shared" si="2"/>
        <v>657.3736212232</v>
      </c>
      <c r="I40">
        <f t="shared" si="6"/>
        <v>120.12787786628783</v>
      </c>
      <c r="J40">
        <f t="shared" si="7"/>
        <v>2096.431948215825</v>
      </c>
      <c r="K40">
        <f t="shared" si="8"/>
        <v>2222.64</v>
      </c>
      <c r="L40">
        <f t="shared" si="9"/>
        <v>386.1779968090263</v>
      </c>
      <c r="M40">
        <f t="shared" si="10"/>
        <v>0.3321770507144657</v>
      </c>
    </row>
    <row r="41" spans="1:13" ht="12.75">
      <c r="A41">
        <v>12000</v>
      </c>
      <c r="B41">
        <v>0.12</v>
      </c>
      <c r="C41">
        <v>39</v>
      </c>
      <c r="D41">
        <v>21.41</v>
      </c>
      <c r="E41">
        <v>203.72</v>
      </c>
      <c r="F41">
        <v>554.21</v>
      </c>
      <c r="H41">
        <f t="shared" si="2"/>
        <v>450.6118382128</v>
      </c>
      <c r="I41">
        <f t="shared" si="6"/>
        <v>80.2330161713028</v>
      </c>
      <c r="J41">
        <f t="shared" si="7"/>
        <v>2508.7128006011367</v>
      </c>
      <c r="K41">
        <f t="shared" si="8"/>
        <v>2569.2</v>
      </c>
      <c r="L41">
        <f t="shared" si="9"/>
        <v>462.1231253081303</v>
      </c>
      <c r="M41">
        <f t="shared" si="10"/>
        <v>0.21571306243188546</v>
      </c>
    </row>
    <row r="42" spans="1:13" ht="12.75">
      <c r="A42">
        <v>12000</v>
      </c>
      <c r="B42">
        <v>0.12</v>
      </c>
      <c r="C42">
        <v>40</v>
      </c>
      <c r="D42">
        <v>19.17</v>
      </c>
      <c r="E42">
        <v>186.88</v>
      </c>
      <c r="F42">
        <v>732.72</v>
      </c>
      <c r="H42">
        <f t="shared" si="2"/>
        <v>647.2566554448</v>
      </c>
      <c r="I42">
        <f t="shared" si="6"/>
        <v>112.36515680884654</v>
      </c>
      <c r="J42">
        <f t="shared" si="7"/>
        <v>2180.587434981684</v>
      </c>
      <c r="K42">
        <f t="shared" si="8"/>
        <v>2300.4</v>
      </c>
      <c r="L42">
        <f t="shared" si="9"/>
        <v>401.68004891588646</v>
      </c>
      <c r="M42">
        <f t="shared" si="10"/>
        <v>0.31851851851851853</v>
      </c>
    </row>
    <row r="43" spans="1:13" ht="12.75">
      <c r="A43">
        <v>12000</v>
      </c>
      <c r="B43">
        <v>0.12</v>
      </c>
      <c r="C43">
        <v>41</v>
      </c>
      <c r="D43">
        <v>19.91</v>
      </c>
      <c r="E43">
        <v>190.54</v>
      </c>
      <c r="F43">
        <v>617.32</v>
      </c>
      <c r="H43">
        <f t="shared" si="2"/>
        <v>527.1242318472</v>
      </c>
      <c r="I43">
        <f t="shared" si="6"/>
        <v>89.27795898989125</v>
      </c>
      <c r="J43">
        <f t="shared" si="7"/>
        <v>2308.0711985551916</v>
      </c>
      <c r="K43">
        <f t="shared" si="8"/>
        <v>2389.2</v>
      </c>
      <c r="L43">
        <f t="shared" si="9"/>
        <v>425.1634844189521</v>
      </c>
      <c r="M43">
        <f t="shared" si="10"/>
        <v>0.2583793738489871</v>
      </c>
    </row>
    <row r="44" spans="1:13" ht="12.75">
      <c r="A44">
        <v>12000</v>
      </c>
      <c r="B44">
        <v>0.12</v>
      </c>
      <c r="C44">
        <v>42</v>
      </c>
      <c r="D44">
        <v>19.908</v>
      </c>
      <c r="E44">
        <v>189.47</v>
      </c>
      <c r="F44">
        <v>596.25</v>
      </c>
      <c r="H44">
        <f t="shared" si="2"/>
        <v>506.6545560318</v>
      </c>
      <c r="I44">
        <f t="shared" si="6"/>
        <v>83.7679313549183</v>
      </c>
      <c r="J44">
        <f t="shared" si="7"/>
        <v>2313.3559646323347</v>
      </c>
      <c r="K44">
        <f t="shared" si="8"/>
        <v>2388.96</v>
      </c>
      <c r="L44">
        <f t="shared" si="9"/>
        <v>426.13697672763993</v>
      </c>
      <c r="M44">
        <f t="shared" si="10"/>
        <v>0.24958559373116335</v>
      </c>
    </row>
    <row r="45" spans="1:13" ht="12.75">
      <c r="A45">
        <v>12000</v>
      </c>
      <c r="B45">
        <v>0.12</v>
      </c>
      <c r="C45">
        <v>43</v>
      </c>
      <c r="D45">
        <v>20.932</v>
      </c>
      <c r="E45">
        <v>201.46</v>
      </c>
      <c r="F45">
        <v>526.2</v>
      </c>
      <c r="H45">
        <f t="shared" si="2"/>
        <v>425.83944947120006</v>
      </c>
      <c r="I45">
        <f t="shared" si="6"/>
        <v>68.76897715807736</v>
      </c>
      <c r="J45">
        <f t="shared" si="7"/>
        <v>2456.105401972806</v>
      </c>
      <c r="K45">
        <f t="shared" si="8"/>
        <v>2511.8399999999997</v>
      </c>
      <c r="L45">
        <f t="shared" si="9"/>
        <v>452.43246025367307</v>
      </c>
      <c r="M45">
        <f t="shared" si="10"/>
        <v>0.2094878654691382</v>
      </c>
    </row>
    <row r="46" spans="1:13" ht="12.75">
      <c r="A46">
        <v>12000</v>
      </c>
      <c r="B46">
        <v>0.12</v>
      </c>
      <c r="C46">
        <v>44</v>
      </c>
      <c r="D46">
        <v>20.28</v>
      </c>
      <c r="E46">
        <v>195.72</v>
      </c>
      <c r="F46">
        <v>478.61</v>
      </c>
      <c r="H46">
        <f t="shared" si="2"/>
        <v>384.0992181728</v>
      </c>
      <c r="I46">
        <f t="shared" si="6"/>
        <v>60.618596287859035</v>
      </c>
      <c r="J46">
        <f t="shared" si="7"/>
        <v>2386.0723853018376</v>
      </c>
      <c r="K46">
        <f t="shared" si="8"/>
        <v>2433.6000000000004</v>
      </c>
      <c r="L46">
        <f t="shared" si="9"/>
        <v>439.5318697472631</v>
      </c>
      <c r="M46">
        <f t="shared" si="10"/>
        <v>0.19666748849441154</v>
      </c>
    </row>
    <row r="47" spans="1:13" ht="12.75">
      <c r="A47">
        <v>12000</v>
      </c>
      <c r="B47">
        <v>0.12</v>
      </c>
      <c r="C47">
        <v>45</v>
      </c>
      <c r="D47">
        <v>19.845</v>
      </c>
      <c r="E47">
        <v>191.54</v>
      </c>
      <c r="F47">
        <v>481.41</v>
      </c>
      <c r="H47">
        <f t="shared" si="2"/>
        <v>390.90006225720003</v>
      </c>
      <c r="I47">
        <f t="shared" si="6"/>
        <v>60.32097526640997</v>
      </c>
      <c r="J47">
        <f t="shared" si="7"/>
        <v>2332.232915448197</v>
      </c>
      <c r="K47">
        <f t="shared" si="8"/>
        <v>2381.3999999999996</v>
      </c>
      <c r="L47">
        <f t="shared" si="9"/>
        <v>429.6142482213015</v>
      </c>
      <c r="M47">
        <f t="shared" si="10"/>
        <v>0.2021541950113379</v>
      </c>
    </row>
    <row r="48" spans="1:13" ht="12.75">
      <c r="A48">
        <v>12000</v>
      </c>
      <c r="B48">
        <v>0.12</v>
      </c>
      <c r="C48">
        <v>46</v>
      </c>
      <c r="D48">
        <v>19.471</v>
      </c>
      <c r="E48">
        <v>188.01</v>
      </c>
      <c r="F48">
        <v>485.14</v>
      </c>
      <c r="H48">
        <f t="shared" si="2"/>
        <v>397.96570072019995</v>
      </c>
      <c r="I48">
        <f t="shared" si="6"/>
        <v>60.076267226285644</v>
      </c>
      <c r="J48">
        <f t="shared" si="7"/>
        <v>2285.599459835428</v>
      </c>
      <c r="K48">
        <f t="shared" si="8"/>
        <v>2336.52</v>
      </c>
      <c r="L48">
        <f t="shared" si="9"/>
        <v>421.02402687490945</v>
      </c>
      <c r="M48">
        <f t="shared" si="10"/>
        <v>0.20763357471795663</v>
      </c>
    </row>
    <row r="49" spans="1:13" ht="12.75">
      <c r="A49">
        <v>12000</v>
      </c>
      <c r="B49">
        <v>0.12</v>
      </c>
      <c r="C49">
        <v>47</v>
      </c>
      <c r="D49">
        <v>19.147</v>
      </c>
      <c r="E49">
        <v>184.98</v>
      </c>
      <c r="F49">
        <v>494.74</v>
      </c>
      <c r="H49">
        <f t="shared" si="2"/>
        <v>410.3896233708</v>
      </c>
      <c r="I49">
        <f t="shared" si="6"/>
        <v>60.63364015517756</v>
      </c>
      <c r="J49">
        <f t="shared" si="7"/>
        <v>2243.7428333033176</v>
      </c>
      <c r="K49">
        <f t="shared" si="8"/>
        <v>2297.64</v>
      </c>
      <c r="L49">
        <f t="shared" si="9"/>
        <v>413.3137321519586</v>
      </c>
      <c r="M49">
        <f t="shared" si="10"/>
        <v>0.21532529029787087</v>
      </c>
    </row>
    <row r="50" spans="1:13" ht="12.75">
      <c r="A50">
        <v>12000</v>
      </c>
      <c r="B50">
        <v>0.12</v>
      </c>
      <c r="C50">
        <v>48</v>
      </c>
      <c r="D50">
        <v>18.89</v>
      </c>
      <c r="E50">
        <v>182.61</v>
      </c>
      <c r="F50">
        <v>507.38</v>
      </c>
      <c r="H50">
        <f t="shared" si="2"/>
        <v>425.2187137582</v>
      </c>
      <c r="I50">
        <f t="shared" si="6"/>
        <v>61.51574115096265</v>
      </c>
      <c r="J50">
        <f t="shared" si="7"/>
        <v>2209.286711950262</v>
      </c>
      <c r="K50">
        <f t="shared" si="8"/>
        <v>2266.8</v>
      </c>
      <c r="L50">
        <f t="shared" si="9"/>
        <v>406.9666642524945</v>
      </c>
      <c r="M50">
        <f t="shared" si="10"/>
        <v>0.22383095112052231</v>
      </c>
    </row>
    <row r="51" spans="1:13" ht="12.75">
      <c r="A51">
        <v>12000</v>
      </c>
      <c r="B51">
        <v>0.12</v>
      </c>
      <c r="C51">
        <v>49</v>
      </c>
      <c r="D51">
        <v>18.73</v>
      </c>
      <c r="E51">
        <v>181.13</v>
      </c>
      <c r="F51">
        <v>515.39</v>
      </c>
      <c r="H51">
        <f t="shared" si="2"/>
        <v>434.57941127979996</v>
      </c>
      <c r="I51">
        <f t="shared" si="6"/>
        <v>61.58687897016233</v>
      </c>
      <c r="J51">
        <f t="shared" si="7"/>
        <v>2187.710883069333</v>
      </c>
      <c r="K51">
        <f t="shared" si="8"/>
        <v>2247.6</v>
      </c>
      <c r="L51">
        <f t="shared" si="9"/>
        <v>402.9922398101354</v>
      </c>
      <c r="M51">
        <f t="shared" si="10"/>
        <v>0.22930681615945897</v>
      </c>
    </row>
    <row r="52" spans="1:13" ht="12.75">
      <c r="A52">
        <v>12000</v>
      </c>
      <c r="B52">
        <v>0.12</v>
      </c>
      <c r="C52">
        <v>50</v>
      </c>
      <c r="D52">
        <v>18.588</v>
      </c>
      <c r="E52">
        <v>179.82</v>
      </c>
      <c r="F52">
        <v>517.05</v>
      </c>
      <c r="H52">
        <f t="shared" si="2"/>
        <v>437.4269392248</v>
      </c>
      <c r="I52">
        <f t="shared" si="6"/>
        <v>60.75061100407669</v>
      </c>
      <c r="J52">
        <f t="shared" si="7"/>
        <v>2169.8058003194665</v>
      </c>
      <c r="K52">
        <f t="shared" si="8"/>
        <v>2230.56</v>
      </c>
      <c r="L52">
        <f t="shared" si="9"/>
        <v>399.6939934754867</v>
      </c>
      <c r="M52">
        <f t="shared" si="10"/>
        <v>0.23180277598450613</v>
      </c>
    </row>
    <row r="53" spans="1:13" ht="12.75">
      <c r="A53">
        <v>12000</v>
      </c>
      <c r="B53">
        <v>0.12</v>
      </c>
      <c r="C53">
        <v>51</v>
      </c>
      <c r="D53">
        <v>19.432</v>
      </c>
      <c r="E53">
        <v>187.98</v>
      </c>
      <c r="F53">
        <v>518.94</v>
      </c>
      <c r="H53">
        <f aca="true" t="shared" si="11" ref="H53:H61">F53-(D53*D53*0.094+E53*E53*1458/1000000)</f>
        <v>431.92476492080004</v>
      </c>
      <c r="I53">
        <f aca="true" t="shared" si="12" ref="I53:I61">H53/(0.5*C53*10^-9*16971^2)</f>
        <v>58.810254417846096</v>
      </c>
      <c r="J53">
        <f aca="true" t="shared" si="13" ref="J53:J61">((120*D53)^2-F53^2)^0.5</f>
        <v>2273.3629411072925</v>
      </c>
      <c r="K53">
        <f aca="true" t="shared" si="14" ref="K53:K61">120*D53</f>
        <v>2331.8399999999997</v>
      </c>
      <c r="L53">
        <f aca="true" t="shared" si="15" ref="L53:L61">J53/120/0.045238896</f>
        <v>418.7699712188844</v>
      </c>
      <c r="M53">
        <f aca="true" t="shared" si="16" ref="M53:M61">F53/K53</f>
        <v>0.22254528612597782</v>
      </c>
    </row>
    <row r="54" spans="1:13" ht="12.75">
      <c r="A54">
        <v>12000</v>
      </c>
      <c r="B54">
        <v>0.12</v>
      </c>
      <c r="C54">
        <v>52</v>
      </c>
      <c r="D54">
        <v>18.983</v>
      </c>
      <c r="E54">
        <v>176.76</v>
      </c>
      <c r="F54">
        <v>534.63</v>
      </c>
      <c r="H54">
        <f t="shared" si="11"/>
        <v>455.2028025332</v>
      </c>
      <c r="I54">
        <f t="shared" si="12"/>
        <v>60.78784008713901</v>
      </c>
      <c r="J54">
        <f t="shared" si="13"/>
        <v>2214.333426722362</v>
      </c>
      <c r="K54">
        <f t="shared" si="14"/>
        <v>2277.96</v>
      </c>
      <c r="L54">
        <f t="shared" si="15"/>
        <v>407.8963057811951</v>
      </c>
      <c r="M54">
        <f t="shared" si="16"/>
        <v>0.2346968340093768</v>
      </c>
    </row>
    <row r="55" spans="1:13" ht="12.75">
      <c r="A55">
        <v>12000</v>
      </c>
      <c r="B55">
        <v>0.12</v>
      </c>
      <c r="C55">
        <v>53</v>
      </c>
      <c r="D55">
        <v>18.39</v>
      </c>
      <c r="E55">
        <v>178.05</v>
      </c>
      <c r="F55">
        <v>533.34</v>
      </c>
      <c r="H55">
        <f t="shared" si="11"/>
        <v>455.32871455500003</v>
      </c>
      <c r="I55">
        <f t="shared" si="12"/>
        <v>59.65739676444279</v>
      </c>
      <c r="J55">
        <f t="shared" si="13"/>
        <v>2141.3814896930444</v>
      </c>
      <c r="K55">
        <f t="shared" si="14"/>
        <v>2206.8</v>
      </c>
      <c r="L55">
        <f t="shared" si="15"/>
        <v>394.4580289369139</v>
      </c>
      <c r="M55">
        <f t="shared" si="16"/>
        <v>0.24168026101141923</v>
      </c>
    </row>
    <row r="56" spans="1:13" ht="12.75">
      <c r="A56">
        <v>12000</v>
      </c>
      <c r="B56">
        <v>0.12</v>
      </c>
      <c r="C56">
        <v>54</v>
      </c>
      <c r="D56">
        <v>18.932</v>
      </c>
      <c r="E56">
        <v>177.99</v>
      </c>
      <c r="F56">
        <v>506.42</v>
      </c>
      <c r="H56">
        <f t="shared" si="11"/>
        <v>426.53837967820004</v>
      </c>
      <c r="I56">
        <f t="shared" si="12"/>
        <v>54.85036017938833</v>
      </c>
      <c r="J56">
        <f t="shared" si="13"/>
        <v>2214.677351037843</v>
      </c>
      <c r="K56">
        <f t="shared" si="14"/>
        <v>2271.8399999999997</v>
      </c>
      <c r="L56">
        <f t="shared" si="15"/>
        <v>407.9596591389415</v>
      </c>
      <c r="M56">
        <f t="shared" si="16"/>
        <v>0.22291182477639274</v>
      </c>
    </row>
    <row r="57" spans="1:13" ht="12.75">
      <c r="A57">
        <v>12000</v>
      </c>
      <c r="B57">
        <v>0.12</v>
      </c>
      <c r="C57">
        <v>55</v>
      </c>
      <c r="D57">
        <v>20.226</v>
      </c>
      <c r="E57">
        <v>190.75</v>
      </c>
      <c r="F57">
        <v>421.75</v>
      </c>
      <c r="H57">
        <f t="shared" si="11"/>
        <v>330.245288731</v>
      </c>
      <c r="I57">
        <f t="shared" si="12"/>
        <v>41.69548884537579</v>
      </c>
      <c r="J57">
        <f t="shared" si="13"/>
        <v>2390.1963166024666</v>
      </c>
      <c r="K57">
        <f t="shared" si="14"/>
        <v>2427.12</v>
      </c>
      <c r="L57">
        <f t="shared" si="15"/>
        <v>440.29152785589395</v>
      </c>
      <c r="M57">
        <f t="shared" si="16"/>
        <v>0.1737656152147401</v>
      </c>
    </row>
    <row r="58" spans="1:13" ht="12.75">
      <c r="A58">
        <v>12000</v>
      </c>
      <c r="B58">
        <v>0.12</v>
      </c>
      <c r="C58">
        <v>56</v>
      </c>
      <c r="D58">
        <v>19.535</v>
      </c>
      <c r="E58">
        <v>185.33</v>
      </c>
      <c r="F58">
        <v>454.62</v>
      </c>
      <c r="H58">
        <f t="shared" si="11"/>
        <v>368.6698442738</v>
      </c>
      <c r="I58">
        <f t="shared" si="12"/>
        <v>45.71563085749359</v>
      </c>
      <c r="J58">
        <f t="shared" si="13"/>
        <v>2299.694391783395</v>
      </c>
      <c r="K58">
        <f t="shared" si="14"/>
        <v>2344.2</v>
      </c>
      <c r="L58">
        <f t="shared" si="15"/>
        <v>423.6204157486136</v>
      </c>
      <c r="M58">
        <f t="shared" si="16"/>
        <v>0.19393396467878168</v>
      </c>
    </row>
    <row r="59" spans="1:13" ht="12.75">
      <c r="A59">
        <v>12000</v>
      </c>
      <c r="B59">
        <v>0.12</v>
      </c>
      <c r="C59">
        <v>57</v>
      </c>
      <c r="D59">
        <v>21.812</v>
      </c>
      <c r="E59">
        <v>207.28</v>
      </c>
      <c r="F59">
        <v>116.69</v>
      </c>
      <c r="H59">
        <f t="shared" si="11"/>
        <v>9.325277996799997</v>
      </c>
      <c r="I59">
        <f t="shared" si="12"/>
        <v>1.1360620709466303</v>
      </c>
      <c r="J59">
        <f t="shared" si="13"/>
        <v>2614.8375853004713</v>
      </c>
      <c r="K59">
        <f t="shared" si="14"/>
        <v>2617.44</v>
      </c>
      <c r="L59">
        <f t="shared" si="15"/>
        <v>481.6720817156383</v>
      </c>
      <c r="M59">
        <f t="shared" si="16"/>
        <v>0.04458172871202396</v>
      </c>
    </row>
    <row r="60" spans="1:13" ht="12.75">
      <c r="A60">
        <v>12000</v>
      </c>
      <c r="B60">
        <v>0.12</v>
      </c>
      <c r="C60">
        <v>58</v>
      </c>
      <c r="H60">
        <f t="shared" si="11"/>
        <v>0</v>
      </c>
      <c r="I60">
        <f t="shared" si="12"/>
        <v>0</v>
      </c>
      <c r="J60">
        <f t="shared" si="13"/>
        <v>0</v>
      </c>
      <c r="K60">
        <f t="shared" si="14"/>
        <v>0</v>
      </c>
      <c r="L60">
        <f t="shared" si="15"/>
        <v>0</v>
      </c>
      <c r="M60" t="e">
        <f t="shared" si="16"/>
        <v>#DIV/0!</v>
      </c>
    </row>
    <row r="61" spans="1:13" ht="12.75">
      <c r="A61">
        <v>12000</v>
      </c>
      <c r="B61">
        <v>0.12</v>
      </c>
      <c r="C61">
        <v>37</v>
      </c>
      <c r="D61">
        <v>8.582</v>
      </c>
      <c r="E61">
        <v>185.51</v>
      </c>
      <c r="F61">
        <v>720.93</v>
      </c>
      <c r="H61">
        <f t="shared" si="11"/>
        <v>663.8312781182</v>
      </c>
      <c r="I61">
        <f t="shared" si="12"/>
        <v>124.58653750475646</v>
      </c>
      <c r="J61">
        <f t="shared" si="13"/>
        <v>735.4116946989627</v>
      </c>
      <c r="K61">
        <f t="shared" si="14"/>
        <v>1029.8400000000001</v>
      </c>
      <c r="L61">
        <f t="shared" si="15"/>
        <v>135.46817740994436</v>
      </c>
      <c r="M61">
        <f t="shared" si="16"/>
        <v>0.7000407830342577</v>
      </c>
    </row>
  </sheetData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G52"/>
  <sheetViews>
    <sheetView workbookViewId="0" topLeftCell="B1">
      <selection activeCell="B2" sqref="B2"/>
    </sheetView>
  </sheetViews>
  <sheetFormatPr defaultColWidth="9.140625" defaultRowHeight="12.75"/>
  <cols>
    <col min="1" max="1" width="17.28125" style="0" customWidth="1"/>
    <col min="2" max="2" width="16.8515625" style="0" customWidth="1"/>
    <col min="3" max="3" width="18.8515625" style="0" customWidth="1"/>
    <col min="4" max="4" width="19.00390625" style="0" customWidth="1"/>
    <col min="5" max="5" width="6.57421875" style="0" customWidth="1"/>
    <col min="6" max="6" width="16.8515625" style="0" customWidth="1"/>
  </cols>
  <sheetData>
    <row r="1" spans="1:7" ht="12.75">
      <c r="A1" t="s">
        <v>2</v>
      </c>
      <c r="B1" t="s">
        <v>3</v>
      </c>
      <c r="C1" t="s">
        <v>0</v>
      </c>
      <c r="D1" t="s">
        <v>5</v>
      </c>
      <c r="E1" t="s">
        <v>1</v>
      </c>
      <c r="F1" t="s">
        <v>4</v>
      </c>
      <c r="G1" t="s">
        <v>6</v>
      </c>
    </row>
    <row r="2" ht="12.75">
      <c r="A2">
        <v>15000</v>
      </c>
    </row>
    <row r="3" ht="12.75">
      <c r="A3">
        <v>15000</v>
      </c>
    </row>
    <row r="4" ht="12.75">
      <c r="A4">
        <v>15000</v>
      </c>
    </row>
    <row r="5" ht="12.75">
      <c r="A5">
        <v>15000</v>
      </c>
    </row>
    <row r="6" ht="12.75">
      <c r="A6">
        <v>15000</v>
      </c>
    </row>
    <row r="7" ht="12.75">
      <c r="A7">
        <v>15000</v>
      </c>
    </row>
    <row r="8" ht="12.75">
      <c r="A8">
        <v>15000</v>
      </c>
    </row>
    <row r="9" ht="12.75">
      <c r="A9">
        <v>15000</v>
      </c>
    </row>
    <row r="10" ht="12.75">
      <c r="A10">
        <v>15000</v>
      </c>
    </row>
    <row r="11" ht="12.75">
      <c r="A11">
        <v>15000</v>
      </c>
    </row>
    <row r="12" ht="12.75">
      <c r="A12">
        <v>15000</v>
      </c>
    </row>
    <row r="13" ht="12.75">
      <c r="A13">
        <v>15000</v>
      </c>
    </row>
    <row r="15" ht="12.75">
      <c r="A15">
        <v>15000</v>
      </c>
    </row>
    <row r="16" ht="12.75">
      <c r="A16">
        <v>15000</v>
      </c>
    </row>
    <row r="17" ht="12.75">
      <c r="A17">
        <v>15000</v>
      </c>
    </row>
    <row r="18" ht="12.75">
      <c r="A18">
        <v>15000</v>
      </c>
    </row>
    <row r="19" ht="12.75">
      <c r="A19">
        <v>15000</v>
      </c>
    </row>
    <row r="20" ht="12.75">
      <c r="A20">
        <v>15000</v>
      </c>
    </row>
    <row r="21" ht="12.75">
      <c r="A21">
        <v>15000</v>
      </c>
    </row>
    <row r="22" ht="12.75">
      <c r="A22">
        <v>15000</v>
      </c>
    </row>
    <row r="23" ht="12.75">
      <c r="A23">
        <v>15000</v>
      </c>
    </row>
    <row r="24" ht="12.75">
      <c r="A24">
        <v>15000</v>
      </c>
    </row>
    <row r="25" ht="12.75">
      <c r="A25">
        <v>15000</v>
      </c>
    </row>
    <row r="26" ht="12.75">
      <c r="A26">
        <v>15000</v>
      </c>
    </row>
    <row r="28" ht="12.75">
      <c r="A28">
        <v>12000</v>
      </c>
    </row>
    <row r="29" ht="12.75">
      <c r="A29">
        <v>12000</v>
      </c>
    </row>
    <row r="30" ht="12.75">
      <c r="A30">
        <v>12000</v>
      </c>
    </row>
    <row r="31" ht="12.75">
      <c r="A31">
        <v>12000</v>
      </c>
    </row>
    <row r="32" ht="12.75">
      <c r="A32">
        <v>12000</v>
      </c>
    </row>
    <row r="33" ht="12.75">
      <c r="A33">
        <v>12000</v>
      </c>
    </row>
    <row r="34" ht="12.75">
      <c r="A34">
        <v>12000</v>
      </c>
    </row>
    <row r="35" ht="12.75">
      <c r="A35">
        <v>12000</v>
      </c>
    </row>
    <row r="36" ht="12.75">
      <c r="A36">
        <v>12000</v>
      </c>
    </row>
    <row r="37" ht="12.75">
      <c r="A37">
        <v>12000</v>
      </c>
    </row>
    <row r="38" ht="12.75">
      <c r="A38">
        <v>12000</v>
      </c>
    </row>
    <row r="39" ht="12.75">
      <c r="A39">
        <v>12000</v>
      </c>
    </row>
    <row r="41" ht="12.75">
      <c r="A41">
        <v>9000</v>
      </c>
    </row>
    <row r="42" ht="12.75">
      <c r="A42">
        <v>9000</v>
      </c>
    </row>
    <row r="43" ht="12.75">
      <c r="A43">
        <v>9000</v>
      </c>
    </row>
    <row r="44" ht="12.75">
      <c r="A44">
        <v>9000</v>
      </c>
    </row>
    <row r="45" ht="12.75">
      <c r="A45">
        <v>9000</v>
      </c>
    </row>
    <row r="46" ht="12.75">
      <c r="A46">
        <v>9000</v>
      </c>
    </row>
    <row r="47" ht="12.75">
      <c r="A47">
        <v>9000</v>
      </c>
    </row>
    <row r="48" ht="12.75">
      <c r="A48">
        <v>9000</v>
      </c>
    </row>
    <row r="49" ht="12.75">
      <c r="A49">
        <v>9000</v>
      </c>
    </row>
    <row r="50" ht="12.75">
      <c r="A50">
        <v>9000</v>
      </c>
    </row>
    <row r="51" ht="12.75">
      <c r="A51">
        <v>9000</v>
      </c>
    </row>
    <row r="52" ht="12.75">
      <c r="A52">
        <v>9000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Advanced Energy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TERRYF</dc:creator>
  <cp:keywords/>
  <dc:description/>
  <cp:lastModifiedBy>Bill Gates</cp:lastModifiedBy>
  <cp:lastPrinted>2000-09-09T20:35:54Z</cp:lastPrinted>
  <dcterms:created xsi:type="dcterms:W3CDTF">2000-09-05T19:18:06Z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