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135" windowWidth="12120" windowHeight="7335" tabRatio="713" activeTab="1"/>
  </bookViews>
  <sheets>
    <sheet name="Parameters" sheetId="1" r:id="rId1"/>
    <sheet name="PolePig" sheetId="2" r:id="rId2"/>
    <sheet name="Static 15-60 (2)" sheetId="3" r:id="rId3"/>
    <sheet name="Static 15-30 (3)" sheetId="4" r:id="rId4"/>
    <sheet name="Static 12-30 (4)" sheetId="5" r:id="rId5"/>
    <sheet name="Static 12-30 (5)" sheetId="6" r:id="rId6"/>
    <sheet name="Static 9-30 (6)" sheetId="7" r:id="rId7"/>
    <sheet name="Rotary" sheetId="8" r:id="rId8"/>
  </sheets>
  <definedNames/>
  <calcPr fullCalcOnLoad="1"/>
</workbook>
</file>

<file path=xl/sharedStrings.xml><?xml version="1.0" encoding="utf-8"?>
<sst xmlns="http://schemas.openxmlformats.org/spreadsheetml/2006/main" count="158" uniqueCount="58">
  <si>
    <t>NST Voltage</t>
  </si>
  <si>
    <t>NST Current</t>
  </si>
  <si>
    <t>Primary Capacitance</t>
  </si>
  <si>
    <t>BPS</t>
  </si>
  <si>
    <t>Rated NST Voltage</t>
  </si>
  <si>
    <t>Rated NST Current</t>
  </si>
  <si>
    <t>NST RMS Current</t>
  </si>
  <si>
    <t>AC Line RMS Current</t>
  </si>
  <si>
    <t>5nF</t>
  </si>
  <si>
    <t>2.5nF</t>
  </si>
  <si>
    <t>7.55nF</t>
  </si>
  <si>
    <t>10nF</t>
  </si>
  <si>
    <t>12.5nF</t>
  </si>
  <si>
    <t>15nF</t>
  </si>
  <si>
    <t>17.5nF</t>
  </si>
  <si>
    <t>20nF</t>
  </si>
  <si>
    <t>22.5nF</t>
  </si>
  <si>
    <t>25nF</t>
  </si>
  <si>
    <t>27.5nF</t>
  </si>
  <si>
    <t>30nF</t>
  </si>
  <si>
    <t>Angle</t>
  </si>
  <si>
    <t>NST Ri</t>
  </si>
  <si>
    <t>NST Ro</t>
  </si>
  <si>
    <t>NST coupling</t>
  </si>
  <si>
    <t>NST L1</t>
  </si>
  <si>
    <t>NST L2</t>
  </si>
  <si>
    <t>Vgap</t>
  </si>
  <si>
    <t>Open Load Current</t>
  </si>
  <si>
    <t>Terry's ACTown</t>
  </si>
  <si>
    <t>Terry's Transco</t>
  </si>
  <si>
    <t>Marc's France</t>
  </si>
  <si>
    <t>Marc's Allanson</t>
  </si>
  <si>
    <t>Real Line Power (watts)</t>
  </si>
  <si>
    <t>AC Line Current (ARMS)</t>
  </si>
  <si>
    <t>NST Output Current (mARMS)</t>
  </si>
  <si>
    <t>Real BPS</t>
  </si>
  <si>
    <t>Calc BPS</t>
  </si>
  <si>
    <t>VAR</t>
  </si>
  <si>
    <t>VA</t>
  </si>
  <si>
    <t>Real Primary Cap Power (watts)</t>
  </si>
  <si>
    <t>PF</t>
  </si>
  <si>
    <t>PFC Cap (uF)</t>
  </si>
  <si>
    <t>Cpri (nF)</t>
  </si>
  <si>
    <t>NST V</t>
  </si>
  <si>
    <t>NST I</t>
  </si>
  <si>
    <t>Mark Broker</t>
  </si>
  <si>
    <t>Jon Tebbs Jefferson/Magnatek</t>
  </si>
  <si>
    <t>Marc Allanson 452F</t>
  </si>
  <si>
    <t>Marc Magnatek 725-141-401</t>
  </si>
  <si>
    <t>Marc Franceformer 5030 p2</t>
  </si>
  <si>
    <t>Bart Anderson - Pole Pig</t>
  </si>
  <si>
    <t>PIG V</t>
  </si>
  <si>
    <t>PIG I</t>
  </si>
  <si>
    <t>.</t>
  </si>
  <si>
    <t>t1</t>
  </si>
  <si>
    <t>t2</t>
  </si>
  <si>
    <t>real bps</t>
  </si>
  <si>
    <t>breaks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</si>
</sst>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0.0"/>
    <numFmt numFmtId="167" formatCode="0.000"/>
    <numFmt numFmtId="168" formatCode="0.0000000"/>
    <numFmt numFmtId="169" formatCode="0.000000"/>
  </numFmts>
  <fonts count="5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167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5" fontId="1" fillId="0" borderId="0" xfId="0" applyNumberFormat="1" applyFont="1" applyAlignment="1">
      <alignment horizontal="center" wrapText="1"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0" fillId="2" borderId="0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164" fontId="0" fillId="2" borderId="0" xfId="0" applyNumberFormat="1" applyFill="1" applyAlignment="1">
      <alignment horizontal="right"/>
    </xf>
    <xf numFmtId="166" fontId="4" fillId="2" borderId="0" xfId="0" applyNumberFormat="1" applyFont="1" applyFill="1" applyAlignment="1">
      <alignment/>
    </xf>
    <xf numFmtId="169" fontId="4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 topLeftCell="B1">
      <selection activeCell="B12" sqref="B12"/>
    </sheetView>
  </sheetViews>
  <sheetFormatPr defaultColWidth="9.140625" defaultRowHeight="12.75"/>
  <cols>
    <col min="1" max="1" width="12.421875" style="0" customWidth="1"/>
    <col min="2" max="2" width="12.57421875" style="0" customWidth="1"/>
    <col min="5" max="5" width="16.8515625" style="0" customWidth="1"/>
    <col min="6" max="6" width="12.7109375" style="0" customWidth="1"/>
    <col min="10" max="10" width="26.7109375" style="0" customWidth="1"/>
  </cols>
  <sheetData>
    <row r="1" spans="1:9" ht="12.75">
      <c r="A1" t="s">
        <v>0</v>
      </c>
      <c r="B1" t="s">
        <v>1</v>
      </c>
      <c r="C1" t="s">
        <v>21</v>
      </c>
      <c r="D1" t="s">
        <v>22</v>
      </c>
      <c r="E1" t="s">
        <v>27</v>
      </c>
      <c r="F1" t="s">
        <v>23</v>
      </c>
      <c r="G1" t="s">
        <v>24</v>
      </c>
      <c r="H1" t="s">
        <v>25</v>
      </c>
      <c r="I1" t="s">
        <v>26</v>
      </c>
    </row>
    <row r="2" spans="1:10" ht="12.75">
      <c r="A2">
        <v>15000</v>
      </c>
      <c r="B2">
        <v>0.06</v>
      </c>
      <c r="C2">
        <v>0.21</v>
      </c>
      <c r="D2">
        <v>4830</v>
      </c>
      <c r="E2">
        <v>0.663</v>
      </c>
      <c r="F2">
        <v>0.957</v>
      </c>
      <c r="G2">
        <v>0.4801</v>
      </c>
      <c r="H2">
        <v>8225</v>
      </c>
      <c r="I2">
        <v>21213</v>
      </c>
      <c r="J2" t="s">
        <v>29</v>
      </c>
    </row>
    <row r="3" spans="1:10" ht="12.75">
      <c r="A3">
        <v>15000</v>
      </c>
      <c r="B3">
        <v>0.03</v>
      </c>
      <c r="C3">
        <v>1.1</v>
      </c>
      <c r="D3">
        <v>16640</v>
      </c>
      <c r="E3" s="1">
        <v>0.42</v>
      </c>
      <c r="F3">
        <v>0.948</v>
      </c>
      <c r="G3">
        <v>0.7579</v>
      </c>
      <c r="H3">
        <v>13600</v>
      </c>
      <c r="I3">
        <v>21213</v>
      </c>
      <c r="J3" t="s">
        <v>30</v>
      </c>
    </row>
    <row r="4" spans="1:10" ht="12.75">
      <c r="A4">
        <v>12000</v>
      </c>
      <c r="B4">
        <v>0.03</v>
      </c>
      <c r="C4">
        <v>1.3</v>
      </c>
      <c r="D4">
        <v>17560</v>
      </c>
      <c r="E4" s="1">
        <v>0.75</v>
      </c>
      <c r="F4">
        <v>0.893</v>
      </c>
      <c r="G4">
        <v>0.4244</v>
      </c>
      <c r="H4">
        <v>5300</v>
      </c>
      <c r="I4">
        <v>16971</v>
      </c>
      <c r="J4" t="s">
        <v>31</v>
      </c>
    </row>
    <row r="5" spans="1:10" ht="12.75">
      <c r="A5">
        <v>12000</v>
      </c>
      <c r="B5">
        <v>0.03</v>
      </c>
      <c r="C5">
        <v>0.8</v>
      </c>
      <c r="D5">
        <v>20200</v>
      </c>
      <c r="E5" s="1">
        <v>0.42</v>
      </c>
      <c r="F5">
        <v>0.936</v>
      </c>
      <c r="G5">
        <v>0.7579</v>
      </c>
      <c r="H5">
        <v>8760</v>
      </c>
      <c r="I5">
        <v>16971</v>
      </c>
      <c r="J5" t="s">
        <v>45</v>
      </c>
    </row>
    <row r="6" spans="1:10" s="1" customFormat="1" ht="12.75">
      <c r="A6" s="1">
        <v>9000</v>
      </c>
      <c r="B6" s="1">
        <v>0.03</v>
      </c>
      <c r="C6" s="1">
        <v>1.697</v>
      </c>
      <c r="D6" s="1">
        <v>16025</v>
      </c>
      <c r="E6" s="1">
        <v>0.223</v>
      </c>
      <c r="F6" s="1">
        <v>0.954</v>
      </c>
      <c r="G6" s="1">
        <v>1.4274</v>
      </c>
      <c r="H6" s="1">
        <v>8868</v>
      </c>
      <c r="I6" s="1">
        <v>12728</v>
      </c>
      <c r="J6" s="1" t="s">
        <v>28</v>
      </c>
    </row>
    <row r="7" spans="1:10" s="1" customFormat="1" ht="12.75">
      <c r="A7" s="1">
        <v>12000</v>
      </c>
      <c r="B7" s="1">
        <v>0.12</v>
      </c>
      <c r="C7" s="1">
        <v>0.094</v>
      </c>
      <c r="D7" s="1">
        <v>1458</v>
      </c>
      <c r="E7" s="1">
        <v>0.99</v>
      </c>
      <c r="J7" s="1" t="s">
        <v>46</v>
      </c>
    </row>
    <row r="8" spans="1:10" ht="12.75">
      <c r="A8">
        <v>15000</v>
      </c>
      <c r="B8">
        <v>0.12</v>
      </c>
      <c r="C8">
        <v>0.061</v>
      </c>
      <c r="D8">
        <v>1525</v>
      </c>
      <c r="E8">
        <v>1.091</v>
      </c>
      <c r="J8" s="1" t="s">
        <v>46</v>
      </c>
    </row>
    <row r="9" spans="1:10" ht="12.75">
      <c r="A9">
        <v>12000</v>
      </c>
      <c r="B9">
        <v>0.03</v>
      </c>
      <c r="C9">
        <v>1.2</v>
      </c>
      <c r="D9">
        <v>18130</v>
      </c>
      <c r="E9">
        <v>0.34</v>
      </c>
      <c r="J9" t="s">
        <v>47</v>
      </c>
    </row>
    <row r="10" spans="1:10" ht="12.75">
      <c r="A10">
        <v>9000</v>
      </c>
      <c r="B10">
        <v>0.03</v>
      </c>
      <c r="C10">
        <v>1.7</v>
      </c>
      <c r="D10">
        <v>12730</v>
      </c>
      <c r="E10">
        <v>0.584</v>
      </c>
      <c r="J10" t="s">
        <v>48</v>
      </c>
    </row>
    <row r="11" spans="1:10" ht="12.75">
      <c r="A11">
        <v>5000</v>
      </c>
      <c r="B11">
        <v>0.03</v>
      </c>
      <c r="C11">
        <v>3.1</v>
      </c>
      <c r="D11">
        <v>7100</v>
      </c>
      <c r="E11">
        <v>0.382</v>
      </c>
      <c r="J11" t="s">
        <v>49</v>
      </c>
    </row>
    <row r="13" spans="1:10" ht="12.75">
      <c r="A13">
        <v>14400</v>
      </c>
      <c r="B13">
        <v>0.694</v>
      </c>
      <c r="C13">
        <v>0.12</v>
      </c>
      <c r="D13">
        <v>157</v>
      </c>
      <c r="E13">
        <v>0.2</v>
      </c>
      <c r="F13">
        <v>0.9955</v>
      </c>
      <c r="G13">
        <v>3.183</v>
      </c>
      <c r="H13">
        <v>11458.8</v>
      </c>
      <c r="I13">
        <v>20362</v>
      </c>
      <c r="J13" t="s">
        <v>50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workbookViewId="0" topLeftCell="E1">
      <pane ySplit="1" topLeftCell="BM2" activePane="bottomLeft" state="frozen"/>
      <selection pane="topLeft" activeCell="A1" sqref="A1"/>
      <selection pane="bottomLeft" activeCell="L5" sqref="L5"/>
    </sheetView>
  </sheetViews>
  <sheetFormatPr defaultColWidth="9.140625" defaultRowHeight="12.75"/>
  <cols>
    <col min="1" max="1" width="8.00390625" style="0" customWidth="1"/>
    <col min="2" max="2" width="6.421875" style="0" customWidth="1"/>
    <col min="3" max="3" width="6.28125" style="0" customWidth="1"/>
    <col min="4" max="4" width="13.421875" style="3" customWidth="1"/>
    <col min="5" max="5" width="12.8515625" style="3" customWidth="1"/>
    <col min="6" max="6" width="11.7109375" style="4" customWidth="1"/>
    <col min="7" max="7" width="8.421875" style="4" customWidth="1"/>
    <col min="8" max="8" width="14.7109375" style="24" customWidth="1"/>
    <col min="9" max="9" width="8.421875" style="10" customWidth="1"/>
    <col min="10" max="10" width="11.140625" style="2" customWidth="1"/>
    <col min="11" max="11" width="10.00390625" style="2" customWidth="1"/>
    <col min="12" max="12" width="8.7109375" style="2" customWidth="1"/>
    <col min="13" max="13" width="7.00390625" style="2" customWidth="1"/>
  </cols>
  <sheetData>
    <row r="1" spans="1:13" s="9" customFormat="1" ht="38.25">
      <c r="A1" s="26" t="s">
        <v>51</v>
      </c>
      <c r="B1" s="26" t="s">
        <v>52</v>
      </c>
      <c r="C1" s="26" t="s">
        <v>42</v>
      </c>
      <c r="D1" s="27" t="s">
        <v>33</v>
      </c>
      <c r="E1" s="27" t="s">
        <v>34</v>
      </c>
      <c r="F1" s="22" t="s">
        <v>32</v>
      </c>
      <c r="G1" s="22" t="s">
        <v>35</v>
      </c>
      <c r="H1" s="25" t="s">
        <v>39</v>
      </c>
      <c r="I1" s="28" t="s">
        <v>36</v>
      </c>
      <c r="J1" s="29" t="s">
        <v>37</v>
      </c>
      <c r="K1" s="29" t="s">
        <v>38</v>
      </c>
      <c r="L1" s="29" t="s">
        <v>41</v>
      </c>
      <c r="M1" s="29" t="s">
        <v>40</v>
      </c>
    </row>
    <row r="2" spans="1:13" ht="12.75">
      <c r="A2">
        <v>14400</v>
      </c>
      <c r="B2">
        <v>0.694</v>
      </c>
      <c r="C2">
        <v>10</v>
      </c>
      <c r="D2" s="30">
        <v>23.081</v>
      </c>
      <c r="E2" s="31">
        <v>383.205</v>
      </c>
      <c r="F2" s="32">
        <v>3126.3</v>
      </c>
      <c r="G2" s="32">
        <v>1635</v>
      </c>
      <c r="H2" s="23">
        <f aca="true" t="shared" si="0" ref="H2:H12">F2-(D2^2*0.12+E2^2*157/1000000)</f>
        <v>3039.317259372075</v>
      </c>
      <c r="I2" s="21">
        <f aca="true" t="shared" si="1" ref="I2:I13">H2/(0.5*(C2*10^-9)*20362^2)</f>
        <v>1466.1053068196009</v>
      </c>
      <c r="J2" s="20">
        <f>((240*D2)^2-F2^2)^0.5</f>
        <v>4572.925083969778</v>
      </c>
      <c r="K2" s="20">
        <f>240*D2</f>
        <v>5539.44</v>
      </c>
      <c r="L2" s="20">
        <f aca="true" t="shared" si="2" ref="L2:L7">K2/240/0.0904778</f>
        <v>255.1012513566864</v>
      </c>
      <c r="M2" s="20">
        <f aca="true" t="shared" si="3" ref="M2:M21">F2/K2</f>
        <v>0.5643711277674278</v>
      </c>
    </row>
    <row r="3" spans="1:13" ht="12.75">
      <c r="A3">
        <v>14400</v>
      </c>
      <c r="B3">
        <v>0.694</v>
      </c>
      <c r="C3">
        <v>20</v>
      </c>
      <c r="D3" s="30">
        <v>25.387</v>
      </c>
      <c r="E3" s="31">
        <v>422.37</v>
      </c>
      <c r="F3" s="32">
        <v>3343</v>
      </c>
      <c r="G3" s="32">
        <v>801</v>
      </c>
      <c r="H3" s="23">
        <f t="shared" si="0"/>
        <v>3237.6517902667</v>
      </c>
      <c r="I3" s="21">
        <f t="shared" si="1"/>
        <v>780.8889408808657</v>
      </c>
      <c r="J3" s="20">
        <f aca="true" t="shared" si="4" ref="J3:J21">((240*D3)^2-F3^2)^0.5</f>
        <v>5093.872563619942</v>
      </c>
      <c r="K3" s="20">
        <f aca="true" t="shared" si="5" ref="K3:K21">240*D3</f>
        <v>6092.88</v>
      </c>
      <c r="L3" s="20">
        <f t="shared" si="2"/>
        <v>280.58816637893494</v>
      </c>
      <c r="M3" s="20">
        <f t="shared" si="3"/>
        <v>0.548673205446357</v>
      </c>
    </row>
    <row r="4" spans="1:13" ht="12.75">
      <c r="A4">
        <v>14400</v>
      </c>
      <c r="B4">
        <v>0.694</v>
      </c>
      <c r="C4">
        <v>30</v>
      </c>
      <c r="D4" s="30">
        <v>27.744</v>
      </c>
      <c r="E4" s="31">
        <v>461.197</v>
      </c>
      <c r="F4" s="32">
        <v>3390</v>
      </c>
      <c r="G4" s="32">
        <v>522</v>
      </c>
      <c r="H4" s="23">
        <f t="shared" si="0"/>
        <v>3264.238136048987</v>
      </c>
      <c r="I4" s="21">
        <f t="shared" si="1"/>
        <v>524.8675328016567</v>
      </c>
      <c r="J4" s="20">
        <f t="shared" si="4"/>
        <v>5730.996534076774</v>
      </c>
      <c r="K4" s="20">
        <f t="shared" si="5"/>
        <v>6658.5599999999995</v>
      </c>
      <c r="L4" s="20">
        <f t="shared" si="2"/>
        <v>306.63875558424274</v>
      </c>
      <c r="M4" s="20">
        <f t="shared" si="3"/>
        <v>0.5091190888119954</v>
      </c>
    </row>
    <row r="5" spans="1:13" ht="12.75">
      <c r="A5">
        <v>14400</v>
      </c>
      <c r="B5">
        <v>0.694</v>
      </c>
      <c r="C5">
        <v>40</v>
      </c>
      <c r="D5" s="30">
        <v>25.208</v>
      </c>
      <c r="E5" s="31">
        <v>419.358</v>
      </c>
      <c r="F5" s="32">
        <v>3435.4</v>
      </c>
      <c r="G5" s="32">
        <v>393</v>
      </c>
      <c r="H5" s="23">
        <f t="shared" si="0"/>
        <v>3331.536610570252</v>
      </c>
      <c r="I5" s="21">
        <f t="shared" si="1"/>
        <v>401.76650607626505</v>
      </c>
      <c r="J5" s="20">
        <f t="shared" si="4"/>
        <v>4979.915546111199</v>
      </c>
      <c r="K5" s="20">
        <f t="shared" si="5"/>
        <v>6049.92</v>
      </c>
      <c r="L5" s="20">
        <f>K5/240/0.0904778</f>
        <v>278.60978052074654</v>
      </c>
      <c r="M5" s="20">
        <f t="shared" si="3"/>
        <v>0.5678422194012482</v>
      </c>
    </row>
    <row r="6" spans="1:13" ht="12.75">
      <c r="A6">
        <v>14400</v>
      </c>
      <c r="B6">
        <v>0.694</v>
      </c>
      <c r="C6">
        <v>50</v>
      </c>
      <c r="D6" s="30">
        <v>32.026</v>
      </c>
      <c r="E6" s="31">
        <v>533.504</v>
      </c>
      <c r="F6" s="32">
        <v>3329.4</v>
      </c>
      <c r="G6" s="32">
        <v>310</v>
      </c>
      <c r="H6" s="23">
        <f t="shared" si="0"/>
        <v>3161.633875551488</v>
      </c>
      <c r="I6" s="21">
        <f t="shared" si="1"/>
        <v>305.0216747773354</v>
      </c>
      <c r="J6" s="20">
        <f t="shared" si="4"/>
        <v>6927.725527011013</v>
      </c>
      <c r="K6" s="20">
        <f t="shared" si="5"/>
        <v>7686.240000000001</v>
      </c>
      <c r="L6" s="20">
        <f t="shared" si="2"/>
        <v>353.9652820912976</v>
      </c>
      <c r="M6" s="20">
        <f t="shared" si="3"/>
        <v>0.43316367951039775</v>
      </c>
    </row>
    <row r="7" spans="1:13" ht="12.75">
      <c r="A7">
        <v>14400</v>
      </c>
      <c r="B7">
        <v>0.694</v>
      </c>
      <c r="C7">
        <v>60</v>
      </c>
      <c r="D7" s="30">
        <v>31.985</v>
      </c>
      <c r="E7" s="31">
        <v>532.682</v>
      </c>
      <c r="F7" s="32">
        <v>3246.4</v>
      </c>
      <c r="G7" s="32">
        <v>248</v>
      </c>
      <c r="H7" s="23">
        <f t="shared" si="0"/>
        <v>3079.0864052395323</v>
      </c>
      <c r="I7" s="21">
        <f t="shared" si="1"/>
        <v>247.54819002839778</v>
      </c>
      <c r="J7" s="20">
        <f t="shared" si="4"/>
        <v>6956.148647060383</v>
      </c>
      <c r="K7" s="20">
        <f t="shared" si="5"/>
        <v>7676.4</v>
      </c>
      <c r="L7" s="20">
        <f>K7/240/0.0904778</f>
        <v>353.51213225785773</v>
      </c>
      <c r="M7" s="20">
        <f t="shared" si="3"/>
        <v>0.42290657078839045</v>
      </c>
    </row>
    <row r="8" spans="1:13" ht="12.75">
      <c r="A8">
        <v>14400</v>
      </c>
      <c r="B8">
        <v>0.694</v>
      </c>
      <c r="C8">
        <v>70</v>
      </c>
      <c r="D8" s="30">
        <v>32.067</v>
      </c>
      <c r="E8" s="31">
        <v>533.68</v>
      </c>
      <c r="F8" s="32">
        <v>2932.5</v>
      </c>
      <c r="G8" s="32">
        <v>194</v>
      </c>
      <c r="H8" s="23">
        <f t="shared" si="0"/>
        <v>2764.3890495632</v>
      </c>
      <c r="I8" s="21">
        <f t="shared" si="1"/>
        <v>190.49792671039964</v>
      </c>
      <c r="J8" s="20">
        <f t="shared" si="4"/>
        <v>7115.482493576947</v>
      </c>
      <c r="K8" s="20">
        <f t="shared" si="5"/>
        <v>7696.08</v>
      </c>
      <c r="L8" s="20">
        <f aca="true" t="shared" si="6" ref="L8:L21">K8/240/0.0904778</f>
        <v>354.4184319247374</v>
      </c>
      <c r="M8" s="20">
        <f t="shared" si="3"/>
        <v>0.3810381388966851</v>
      </c>
    </row>
    <row r="9" spans="1:13" ht="12.75">
      <c r="A9">
        <v>14400</v>
      </c>
      <c r="B9">
        <v>0.694</v>
      </c>
      <c r="C9">
        <v>80</v>
      </c>
      <c r="D9" s="30">
        <v>31.297</v>
      </c>
      <c r="E9" s="31">
        <v>520.689</v>
      </c>
      <c r="F9" s="32">
        <v>2640.8</v>
      </c>
      <c r="G9" s="32">
        <v>159</v>
      </c>
      <c r="H9" s="23">
        <f t="shared" si="0"/>
        <v>2480.694360468803</v>
      </c>
      <c r="I9" s="21">
        <f t="shared" si="1"/>
        <v>149.5796118053239</v>
      </c>
      <c r="J9" s="20">
        <f t="shared" si="4"/>
        <v>7031.749611469396</v>
      </c>
      <c r="K9" s="20">
        <f t="shared" si="5"/>
        <v>7511.28</v>
      </c>
      <c r="L9" s="20">
        <f t="shared" si="6"/>
        <v>345.9080570040386</v>
      </c>
      <c r="M9" s="20">
        <f t="shared" si="3"/>
        <v>0.35157789351482044</v>
      </c>
    </row>
    <row r="10" spans="1:13" ht="12.75">
      <c r="A10">
        <v>14400</v>
      </c>
      <c r="B10">
        <v>0.694</v>
      </c>
      <c r="C10">
        <v>90</v>
      </c>
      <c r="D10" s="30">
        <v>35.345</v>
      </c>
      <c r="E10" s="31">
        <v>588.383</v>
      </c>
      <c r="F10" s="32">
        <v>2200.9</v>
      </c>
      <c r="G10" s="32">
        <v>120</v>
      </c>
      <c r="H10" s="23">
        <f t="shared" si="0"/>
        <v>1996.635171913827</v>
      </c>
      <c r="I10" s="21">
        <f t="shared" si="1"/>
        <v>107.01516790028856</v>
      </c>
      <c r="J10" s="20">
        <f t="shared" si="4"/>
        <v>8192.309505261626</v>
      </c>
      <c r="K10" s="20">
        <f t="shared" si="5"/>
        <v>8482.8</v>
      </c>
      <c r="L10" s="20">
        <f t="shared" si="6"/>
        <v>390.6483137299979</v>
      </c>
      <c r="M10" s="20">
        <f t="shared" si="3"/>
        <v>0.25945442542556707</v>
      </c>
    </row>
    <row r="11" spans="1:13" ht="12.75">
      <c r="A11">
        <v>14400</v>
      </c>
      <c r="B11">
        <v>0.694</v>
      </c>
      <c r="C11">
        <v>100</v>
      </c>
      <c r="D11" s="30">
        <v>36.673</v>
      </c>
      <c r="E11" s="31">
        <v>613.444</v>
      </c>
      <c r="F11" s="32">
        <v>2400.7</v>
      </c>
      <c r="G11" s="32">
        <v>116</v>
      </c>
      <c r="H11" s="23">
        <f t="shared" si="0"/>
        <v>2180.2297025616476</v>
      </c>
      <c r="I11" s="21">
        <f t="shared" si="1"/>
        <v>105.1698807406417</v>
      </c>
      <c r="J11" s="20">
        <f t="shared" si="4"/>
        <v>8467.785650357477</v>
      </c>
      <c r="K11" s="20">
        <f t="shared" si="5"/>
        <v>8801.52</v>
      </c>
      <c r="L11" s="20">
        <f t="shared" si="6"/>
        <v>405.3259473594628</v>
      </c>
      <c r="M11" s="20">
        <f t="shared" si="3"/>
        <v>0.2727597051418391</v>
      </c>
    </row>
    <row r="12" spans="1:13" ht="12.75">
      <c r="A12">
        <v>14400</v>
      </c>
      <c r="B12">
        <v>0.694</v>
      </c>
      <c r="C12">
        <v>110</v>
      </c>
      <c r="D12" s="30">
        <v>37.203</v>
      </c>
      <c r="E12" s="31">
        <v>620.336</v>
      </c>
      <c r="F12" s="32">
        <v>2536.3</v>
      </c>
      <c r="G12" s="32">
        <v>96</v>
      </c>
      <c r="H12" s="23">
        <f t="shared" si="0"/>
        <v>2309.7961847153283</v>
      </c>
      <c r="I12" s="21">
        <f t="shared" si="1"/>
        <v>101.29082395487617</v>
      </c>
      <c r="J12" s="20">
        <f t="shared" si="4"/>
        <v>8560.912518441011</v>
      </c>
      <c r="K12" s="20">
        <f t="shared" si="5"/>
        <v>8928.720000000001</v>
      </c>
      <c r="L12" s="20">
        <f t="shared" si="6"/>
        <v>411.18373788929443</v>
      </c>
      <c r="M12" s="20">
        <f t="shared" si="3"/>
        <v>0.28406087322706947</v>
      </c>
    </row>
    <row r="13" spans="1:13" ht="12.75">
      <c r="A13">
        <v>14400</v>
      </c>
      <c r="B13">
        <v>0.694</v>
      </c>
      <c r="C13">
        <v>120</v>
      </c>
      <c r="D13" s="30">
        <v>37.924</v>
      </c>
      <c r="E13" s="31">
        <v>633.057</v>
      </c>
      <c r="F13" s="32">
        <v>1700.4</v>
      </c>
      <c r="G13" s="32">
        <v>75</v>
      </c>
      <c r="H13" s="23">
        <f>F13-(D13^2*0.12+E13^2*157/1000000)</f>
        <v>1464.8929239359072</v>
      </c>
      <c r="I13" s="21">
        <f t="shared" si="1"/>
        <v>58.88623185251778</v>
      </c>
      <c r="J13" s="20">
        <f t="shared" si="4"/>
        <v>8941.514130034131</v>
      </c>
      <c r="K13" s="20">
        <f t="shared" si="5"/>
        <v>9101.76</v>
      </c>
      <c r="L13" s="20">
        <f t="shared" si="6"/>
        <v>419.1525434968578</v>
      </c>
      <c r="M13" s="20">
        <f t="shared" si="3"/>
        <v>0.1868210104419365</v>
      </c>
    </row>
    <row r="14" spans="1:13" s="5" customFormat="1" ht="12.75">
      <c r="A14" s="15">
        <v>14400</v>
      </c>
      <c r="B14" s="15">
        <v>0.694</v>
      </c>
      <c r="C14" s="15">
        <v>130</v>
      </c>
      <c r="D14" s="30">
        <v>36.031</v>
      </c>
      <c r="E14" s="31">
        <v>601.559</v>
      </c>
      <c r="F14" s="32">
        <v>1763.8</v>
      </c>
      <c r="G14" s="32">
        <v>60</v>
      </c>
      <c r="H14" s="23">
        <f>F14-(D14^2*0.12+E14^2*157/1000000)</f>
        <v>1551.197947494483</v>
      </c>
      <c r="I14" s="21">
        <f aca="true" t="shared" si="7" ref="I14:I21">H14/(0.5*(C14*10^-9)*20362^2)</f>
        <v>57.55896798447904</v>
      </c>
      <c r="J14" s="20">
        <f t="shared" si="4"/>
        <v>8465.649893162368</v>
      </c>
      <c r="K14" s="20">
        <f t="shared" si="5"/>
        <v>8647.44</v>
      </c>
      <c r="L14" s="20">
        <f t="shared" si="6"/>
        <v>398.2302841138931</v>
      </c>
      <c r="M14" s="20">
        <f t="shared" si="3"/>
        <v>0.20396787951116166</v>
      </c>
    </row>
    <row r="15" spans="1:13" ht="12.75">
      <c r="A15">
        <v>14400</v>
      </c>
      <c r="B15">
        <v>0.694</v>
      </c>
      <c r="C15">
        <v>140</v>
      </c>
      <c r="D15" s="30">
        <v>39.158</v>
      </c>
      <c r="E15" s="31">
        <v>652.009</v>
      </c>
      <c r="F15" s="32">
        <v>1824.5</v>
      </c>
      <c r="G15" s="32">
        <v>55</v>
      </c>
      <c r="H15" s="23">
        <f aca="true" t="shared" si="8" ref="H15:H21">F15-(D15^2*0.12+E15^2*157/1000000)</f>
        <v>1573.754953755283</v>
      </c>
      <c r="I15" s="21">
        <f t="shared" si="7"/>
        <v>54.224830598278686</v>
      </c>
      <c r="J15" s="20">
        <f t="shared" si="4"/>
        <v>9219.116013826922</v>
      </c>
      <c r="K15" s="20">
        <f t="shared" si="5"/>
        <v>9397.92</v>
      </c>
      <c r="L15" s="20">
        <f t="shared" si="6"/>
        <v>432.79124823989974</v>
      </c>
      <c r="M15" s="20">
        <f t="shared" si="3"/>
        <v>0.1941387030321603</v>
      </c>
    </row>
    <row r="16" spans="1:13" ht="12.75">
      <c r="A16">
        <v>14400</v>
      </c>
      <c r="B16">
        <v>0.694</v>
      </c>
      <c r="C16">
        <v>150</v>
      </c>
      <c r="D16" s="30">
        <v>36.968</v>
      </c>
      <c r="E16" s="31">
        <v>837.648</v>
      </c>
      <c r="F16" s="32">
        <v>1334</v>
      </c>
      <c r="G16" s="32">
        <v>49</v>
      </c>
      <c r="H16" s="23">
        <f t="shared" si="8"/>
        <v>1059.844332131072</v>
      </c>
      <c r="I16" s="21">
        <f t="shared" si="7"/>
        <v>34.083167745400495</v>
      </c>
      <c r="J16" s="20">
        <f t="shared" si="4"/>
        <v>8771.459752082319</v>
      </c>
      <c r="K16" s="20">
        <f t="shared" si="5"/>
        <v>8872.320000000002</v>
      </c>
      <c r="L16" s="20">
        <f t="shared" si="6"/>
        <v>408.586415673237</v>
      </c>
      <c r="M16" s="20">
        <f t="shared" si="3"/>
        <v>0.15035526220875708</v>
      </c>
    </row>
    <row r="17" spans="1:13" ht="12.75">
      <c r="A17">
        <v>14400</v>
      </c>
      <c r="B17">
        <v>0.694</v>
      </c>
      <c r="C17">
        <v>160</v>
      </c>
      <c r="D17" s="30">
        <v>37.456</v>
      </c>
      <c r="E17" s="31">
        <v>623.917</v>
      </c>
      <c r="F17" s="32">
        <v>1466.4</v>
      </c>
      <c r="G17" s="32">
        <v>40</v>
      </c>
      <c r="H17" s="23">
        <f t="shared" si="8"/>
        <v>1236.9299972864271</v>
      </c>
      <c r="I17" s="21">
        <f t="shared" si="7"/>
        <v>37.291879195770626</v>
      </c>
      <c r="J17" s="20">
        <f t="shared" si="4"/>
        <v>8869.0305306499</v>
      </c>
      <c r="K17" s="20">
        <f t="shared" si="5"/>
        <v>8989.44</v>
      </c>
      <c r="L17" s="20">
        <f t="shared" si="6"/>
        <v>413.9800039346669</v>
      </c>
      <c r="M17" s="20">
        <f t="shared" si="3"/>
        <v>0.16312473302007688</v>
      </c>
    </row>
    <row r="18" spans="1:13" ht="12.75">
      <c r="A18">
        <v>14400</v>
      </c>
      <c r="B18">
        <v>0.694</v>
      </c>
      <c r="C18">
        <v>170</v>
      </c>
      <c r="D18" s="30">
        <v>36.811</v>
      </c>
      <c r="E18" s="31">
        <v>613.274</v>
      </c>
      <c r="F18" s="32">
        <v>1552.3</v>
      </c>
      <c r="G18" s="32">
        <v>40</v>
      </c>
      <c r="H18" s="23">
        <f t="shared" si="8"/>
        <v>1330.645548625068</v>
      </c>
      <c r="I18" s="21">
        <f t="shared" si="7"/>
        <v>37.75744457312645</v>
      </c>
      <c r="J18" s="20">
        <f t="shared" si="4"/>
        <v>8697.19659658214</v>
      </c>
      <c r="K18" s="20">
        <f t="shared" si="5"/>
        <v>8834.64</v>
      </c>
      <c r="L18" s="20">
        <f t="shared" si="6"/>
        <v>406.85118338421137</v>
      </c>
      <c r="M18" s="20">
        <f t="shared" si="3"/>
        <v>0.17570608423206832</v>
      </c>
    </row>
    <row r="19" spans="1:13" ht="12.75">
      <c r="A19">
        <v>14400</v>
      </c>
      <c r="B19">
        <v>0.694</v>
      </c>
      <c r="C19">
        <v>180</v>
      </c>
      <c r="D19" s="30">
        <v>37.615</v>
      </c>
      <c r="E19" s="31">
        <v>626.699</v>
      </c>
      <c r="F19" s="32">
        <v>1452.4</v>
      </c>
      <c r="G19" s="32">
        <v>39.9</v>
      </c>
      <c r="H19" s="23">
        <f t="shared" si="8"/>
        <v>1220.951406053643</v>
      </c>
      <c r="I19" s="21">
        <f t="shared" si="7"/>
        <v>32.72012873330351</v>
      </c>
      <c r="J19" s="20">
        <f t="shared" si="4"/>
        <v>8909.999775533106</v>
      </c>
      <c r="K19" s="20">
        <f t="shared" si="5"/>
        <v>9027.6</v>
      </c>
      <c r="L19" s="20">
        <f t="shared" si="6"/>
        <v>415.73734109361635</v>
      </c>
      <c r="M19" s="20">
        <f t="shared" si="3"/>
        <v>0.1608843989543179</v>
      </c>
    </row>
    <row r="20" spans="1:13" ht="12.75">
      <c r="A20">
        <v>14400</v>
      </c>
      <c r="B20">
        <v>0.694</v>
      </c>
      <c r="C20">
        <v>190</v>
      </c>
      <c r="D20" s="30">
        <v>39.01</v>
      </c>
      <c r="E20" s="31">
        <v>650.116</v>
      </c>
      <c r="F20" s="32">
        <v>1317.9</v>
      </c>
      <c r="G20" s="32">
        <v>39.9</v>
      </c>
      <c r="H20" s="23">
        <f t="shared" si="8"/>
        <v>1068.930210287408</v>
      </c>
      <c r="I20" s="21">
        <f t="shared" si="7"/>
        <v>27.138440022822373</v>
      </c>
      <c r="J20" s="20">
        <f t="shared" si="4"/>
        <v>9269.178677207598</v>
      </c>
      <c r="K20" s="20">
        <f t="shared" si="5"/>
        <v>9362.4</v>
      </c>
      <c r="L20" s="20">
        <f t="shared" si="6"/>
        <v>431.15548786553165</v>
      </c>
      <c r="M20" s="20">
        <f t="shared" si="3"/>
        <v>0.14076518841322738</v>
      </c>
    </row>
    <row r="21" spans="1:13" ht="12.75">
      <c r="A21">
        <v>14400</v>
      </c>
      <c r="B21">
        <v>0.694</v>
      </c>
      <c r="C21">
        <v>200</v>
      </c>
      <c r="D21" s="30">
        <v>34.873</v>
      </c>
      <c r="E21" s="31">
        <v>581.194</v>
      </c>
      <c r="F21" s="32">
        <v>197.074</v>
      </c>
      <c r="G21" s="32">
        <v>0</v>
      </c>
      <c r="H21" s="23">
        <f t="shared" si="8"/>
        <v>-1.893610584851956</v>
      </c>
      <c r="I21" s="21">
        <f t="shared" si="7"/>
        <v>-0.045671976476631335</v>
      </c>
      <c r="J21" s="20">
        <f t="shared" si="4"/>
        <v>8367.199463914076</v>
      </c>
      <c r="K21" s="20">
        <f t="shared" si="5"/>
        <v>8369.519999999999</v>
      </c>
      <c r="L21" s="20">
        <f t="shared" si="6"/>
        <v>385.43156442795913</v>
      </c>
      <c r="M21" s="20">
        <f t="shared" si="3"/>
        <v>0.023546631109071972</v>
      </c>
    </row>
    <row r="24" spans="5:6" ht="12.75">
      <c r="E24" s="33" t="s">
        <v>57</v>
      </c>
      <c r="F24" s="34">
        <v>35</v>
      </c>
    </row>
    <row r="25" spans="5:6" ht="12.75">
      <c r="E25" s="33" t="s">
        <v>55</v>
      </c>
      <c r="F25" s="35">
        <v>0.136645</v>
      </c>
    </row>
    <row r="26" spans="5:6" ht="12.75">
      <c r="E26" s="33" t="s">
        <v>54</v>
      </c>
      <c r="F26" s="35">
        <v>0.121102</v>
      </c>
    </row>
    <row r="27" spans="5:6" ht="12.75">
      <c r="E27" s="33" t="s">
        <v>56</v>
      </c>
      <c r="F27" s="34">
        <f>1/((F25-F26)/F24)</f>
        <v>2251.817538441744</v>
      </c>
    </row>
  </sheetData>
  <printOptions/>
  <pageMargins left="0.75" right="0.75" top="1" bottom="1" header="0.5" footer="0.5"/>
  <pageSetup fitToHeight="1" fitToWidth="1"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workbookViewId="0" topLeftCell="B1">
      <selection activeCell="K22" sqref="K22"/>
    </sheetView>
  </sheetViews>
  <sheetFormatPr defaultColWidth="9.140625" defaultRowHeight="12.75"/>
  <cols>
    <col min="1" max="1" width="8.00390625" style="0" customWidth="1"/>
    <col min="2" max="2" width="6.421875" style="0" customWidth="1"/>
    <col min="3" max="3" width="8.57421875" style="0" customWidth="1"/>
    <col min="4" max="4" width="22.140625" style="8" customWidth="1"/>
    <col min="5" max="5" width="26.8515625" style="7" customWidth="1"/>
    <col min="6" max="6" width="22.57421875" style="6" customWidth="1"/>
    <col min="7" max="7" width="15.7109375" style="0" customWidth="1"/>
    <col min="8" max="8" width="5.57421875" style="0" customWidth="1"/>
    <col min="9" max="9" width="29.00390625" style="0" customWidth="1"/>
    <col min="10" max="10" width="11.57421875" style="0" customWidth="1"/>
    <col min="12" max="12" width="8.140625" style="0" customWidth="1"/>
    <col min="13" max="13" width="13.57421875" style="0" customWidth="1"/>
  </cols>
  <sheetData>
    <row r="1" spans="1:14" ht="14.25" customHeight="1">
      <c r="A1" t="s">
        <v>43</v>
      </c>
      <c r="B1" t="s">
        <v>44</v>
      </c>
      <c r="C1" t="s">
        <v>42</v>
      </c>
      <c r="D1" s="8" t="s">
        <v>33</v>
      </c>
      <c r="E1" s="7" t="s">
        <v>34</v>
      </c>
      <c r="F1" s="6" t="s">
        <v>32</v>
      </c>
      <c r="G1" t="s">
        <v>35</v>
      </c>
      <c r="I1" t="s">
        <v>39</v>
      </c>
      <c r="J1" t="s">
        <v>36</v>
      </c>
      <c r="K1" t="s">
        <v>37</v>
      </c>
      <c r="L1" t="s">
        <v>38</v>
      </c>
      <c r="M1" t="s">
        <v>41</v>
      </c>
      <c r="N1" t="s">
        <v>40</v>
      </c>
    </row>
    <row r="2" spans="1:14" ht="12.75">
      <c r="A2">
        <v>15000</v>
      </c>
      <c r="B2">
        <v>0.06</v>
      </c>
      <c r="C2">
        <v>1</v>
      </c>
      <c r="I2">
        <f>F2-(D2*D2*0.21+E2*E2*4830/1000000)</f>
        <v>0</v>
      </c>
      <c r="J2">
        <f aca="true" t="shared" si="0" ref="J2:J30">I2/(0.5*C2*10^-9*21213^2)</f>
        <v>0</v>
      </c>
      <c r="K2">
        <f>((120*D2)^2-F2^2)^0.5</f>
        <v>0</v>
      </c>
      <c r="L2">
        <f>120*D2</f>
        <v>0</v>
      </c>
      <c r="M2">
        <f>L2/120/0.045238896</f>
        <v>0</v>
      </c>
      <c r="N2" t="e">
        <f aca="true" t="shared" si="1" ref="N2:N30">F2/L2</f>
        <v>#DIV/0!</v>
      </c>
    </row>
    <row r="3" spans="1:14" ht="12.75">
      <c r="A3">
        <v>15000</v>
      </c>
      <c r="B3">
        <v>0.06</v>
      </c>
      <c r="C3">
        <v>2</v>
      </c>
      <c r="I3">
        <f aca="true" t="shared" si="2" ref="I3:I30">F3-(D3*D3*0.21+E3*E3*4830/1000000)</f>
        <v>0</v>
      </c>
      <c r="J3">
        <f t="shared" si="0"/>
        <v>0</v>
      </c>
      <c r="K3">
        <f aca="true" t="shared" si="3" ref="K3:K30">((120*D3)^2-F3^2)^0.5</f>
        <v>0</v>
      </c>
      <c r="L3">
        <f aca="true" t="shared" si="4" ref="L3:L30">120*D3</f>
        <v>0</v>
      </c>
      <c r="M3">
        <f aca="true" t="shared" si="5" ref="M3:M30">L3/120/0.045238896</f>
        <v>0</v>
      </c>
      <c r="N3" t="e">
        <f t="shared" si="1"/>
        <v>#DIV/0!</v>
      </c>
    </row>
    <row r="4" spans="1:14" ht="12.75">
      <c r="A4">
        <v>15000</v>
      </c>
      <c r="B4">
        <v>0.06</v>
      </c>
      <c r="C4">
        <v>3</v>
      </c>
      <c r="D4" s="8">
        <v>8.453</v>
      </c>
      <c r="E4" s="7">
        <v>63.12</v>
      </c>
      <c r="F4" s="6">
        <v>544.01</v>
      </c>
      <c r="I4">
        <f>F4-(D4^2*0.21+E4^2*4830/1000000)</f>
        <v>509.761456958</v>
      </c>
      <c r="J4">
        <f t="shared" si="0"/>
        <v>755.2166435115188</v>
      </c>
      <c r="K4">
        <f t="shared" si="3"/>
        <v>856.1421199193506</v>
      </c>
      <c r="L4">
        <f t="shared" si="4"/>
        <v>1014.3599999999999</v>
      </c>
      <c r="M4">
        <f t="shared" si="5"/>
        <v>186.8524819880662</v>
      </c>
      <c r="N4">
        <f t="shared" si="1"/>
        <v>0.5363086083836114</v>
      </c>
    </row>
    <row r="5" spans="1:14" ht="12.75">
      <c r="A5">
        <v>15000</v>
      </c>
      <c r="B5">
        <v>0.06</v>
      </c>
      <c r="C5">
        <v>4</v>
      </c>
      <c r="D5" s="8">
        <v>9.047</v>
      </c>
      <c r="E5" s="7">
        <v>67.03</v>
      </c>
      <c r="F5" s="6">
        <v>557.05</v>
      </c>
      <c r="I5">
        <f t="shared" si="2"/>
        <v>518.160585163</v>
      </c>
      <c r="J5">
        <f t="shared" si="0"/>
        <v>575.7450263040489</v>
      </c>
      <c r="K5">
        <f t="shared" si="3"/>
        <v>931.8312653587024</v>
      </c>
      <c r="L5">
        <f t="shared" si="4"/>
        <v>1085.64</v>
      </c>
      <c r="M5">
        <f t="shared" si="5"/>
        <v>199.98277588383237</v>
      </c>
      <c r="N5">
        <f t="shared" si="1"/>
        <v>0.5131074757746582</v>
      </c>
    </row>
    <row r="6" spans="1:14" ht="12.75">
      <c r="A6">
        <v>15000</v>
      </c>
      <c r="B6">
        <v>0.06</v>
      </c>
      <c r="C6">
        <v>5</v>
      </c>
      <c r="D6" s="8">
        <v>9.902</v>
      </c>
      <c r="E6" s="7">
        <v>74.23</v>
      </c>
      <c r="F6" s="6">
        <v>571.97</v>
      </c>
      <c r="I6">
        <f t="shared" si="2"/>
        <v>524.765834453</v>
      </c>
      <c r="J6">
        <f t="shared" si="0"/>
        <v>466.4674663597825</v>
      </c>
      <c r="K6">
        <f t="shared" si="3"/>
        <v>1041.520339071686</v>
      </c>
      <c r="L6">
        <f t="shared" si="4"/>
        <v>1188.24</v>
      </c>
      <c r="M6">
        <f t="shared" si="5"/>
        <v>218.88244133985938</v>
      </c>
      <c r="N6">
        <f t="shared" si="1"/>
        <v>0.4813589847168922</v>
      </c>
    </row>
    <row r="7" spans="1:14" ht="12.75">
      <c r="A7">
        <v>15000</v>
      </c>
      <c r="B7">
        <v>0.06</v>
      </c>
      <c r="C7">
        <v>6</v>
      </c>
      <c r="D7" s="8">
        <v>9.527</v>
      </c>
      <c r="E7" s="7">
        <v>72.35</v>
      </c>
      <c r="F7" s="6">
        <v>560.56</v>
      </c>
      <c r="G7">
        <v>385</v>
      </c>
      <c r="I7">
        <f t="shared" si="2"/>
        <v>516.216873235</v>
      </c>
      <c r="J7">
        <f t="shared" si="0"/>
        <v>382.39020330706234</v>
      </c>
      <c r="K7">
        <f t="shared" si="3"/>
        <v>996.3785344937937</v>
      </c>
      <c r="L7">
        <f t="shared" si="4"/>
        <v>1143.24</v>
      </c>
      <c r="M7">
        <f t="shared" si="5"/>
        <v>210.59311438546155</v>
      </c>
      <c r="N7">
        <f t="shared" si="1"/>
        <v>0.4903257408768062</v>
      </c>
    </row>
    <row r="8" spans="1:14" ht="12.75">
      <c r="A8">
        <v>15000</v>
      </c>
      <c r="B8">
        <v>0.06</v>
      </c>
      <c r="C8">
        <v>7</v>
      </c>
      <c r="D8" s="8">
        <v>10.405</v>
      </c>
      <c r="E8" s="7">
        <v>78.36</v>
      </c>
      <c r="F8" s="6">
        <v>562.02</v>
      </c>
      <c r="G8">
        <v>320</v>
      </c>
      <c r="I8">
        <f t="shared" si="2"/>
        <v>509.62695598199997</v>
      </c>
      <c r="J8">
        <f t="shared" si="0"/>
        <v>323.57887670761716</v>
      </c>
      <c r="K8">
        <f t="shared" si="3"/>
        <v>1114.9598556001915</v>
      </c>
      <c r="L8">
        <f t="shared" si="4"/>
        <v>1248.6</v>
      </c>
      <c r="M8">
        <f t="shared" si="5"/>
        <v>230.00119189469166</v>
      </c>
      <c r="N8">
        <f t="shared" si="1"/>
        <v>0.45012013455069677</v>
      </c>
    </row>
    <row r="9" spans="1:14" ht="12.75">
      <c r="A9">
        <v>15000</v>
      </c>
      <c r="B9">
        <v>0.06</v>
      </c>
      <c r="C9">
        <v>8</v>
      </c>
      <c r="D9" s="8">
        <v>11.08</v>
      </c>
      <c r="E9" s="7">
        <v>84.91</v>
      </c>
      <c r="F9" s="6">
        <v>586.08</v>
      </c>
      <c r="G9">
        <v>280</v>
      </c>
      <c r="I9">
        <f t="shared" si="2"/>
        <v>525.4761658770001</v>
      </c>
      <c r="J9">
        <f t="shared" si="0"/>
        <v>291.93680261287415</v>
      </c>
      <c r="K9">
        <f t="shared" si="3"/>
        <v>1193.4598416369106</v>
      </c>
      <c r="L9">
        <f t="shared" si="4"/>
        <v>1329.6</v>
      </c>
      <c r="M9">
        <f t="shared" si="5"/>
        <v>244.92198041260778</v>
      </c>
      <c r="N9">
        <f t="shared" si="1"/>
        <v>0.44079422382671485</v>
      </c>
    </row>
    <row r="10" spans="1:14" ht="12.75">
      <c r="A10">
        <v>15000</v>
      </c>
      <c r="B10">
        <v>0.06</v>
      </c>
      <c r="C10">
        <v>9</v>
      </c>
      <c r="D10" s="8">
        <v>9.962</v>
      </c>
      <c r="E10" s="7">
        <v>77.1</v>
      </c>
      <c r="F10" s="6">
        <v>535.2</v>
      </c>
      <c r="G10">
        <v>245</v>
      </c>
      <c r="I10">
        <f t="shared" si="2"/>
        <v>485.64779646000005</v>
      </c>
      <c r="J10">
        <f t="shared" si="0"/>
        <v>239.83067227822022</v>
      </c>
      <c r="K10">
        <f t="shared" si="3"/>
        <v>1068.9423527955098</v>
      </c>
      <c r="L10">
        <f t="shared" si="4"/>
        <v>1195.44</v>
      </c>
      <c r="M10">
        <f t="shared" si="5"/>
        <v>220.20873365256304</v>
      </c>
      <c r="N10">
        <f t="shared" si="1"/>
        <v>0.4477012648062638</v>
      </c>
    </row>
    <row r="11" spans="1:14" s="15" customFormat="1" ht="12.75">
      <c r="A11" s="15">
        <v>15000</v>
      </c>
      <c r="B11" s="15">
        <v>0.06</v>
      </c>
      <c r="C11" s="15">
        <v>10</v>
      </c>
      <c r="D11" s="16">
        <v>10.11</v>
      </c>
      <c r="E11" s="17">
        <v>77.79</v>
      </c>
      <c r="F11" s="18">
        <v>521.57</v>
      </c>
      <c r="G11" s="15">
        <v>210</v>
      </c>
      <c r="I11" s="15">
        <f t="shared" si="2"/>
        <v>470.8777567970001</v>
      </c>
      <c r="J11" s="15">
        <f t="shared" si="0"/>
        <v>209.28301706915627</v>
      </c>
      <c r="K11" s="15">
        <f t="shared" si="3"/>
        <v>1095.3624857096393</v>
      </c>
      <c r="L11" s="15">
        <f t="shared" si="4"/>
        <v>1213.1999999999998</v>
      </c>
      <c r="M11" s="15">
        <f t="shared" si="5"/>
        <v>223.48025469056535</v>
      </c>
      <c r="N11" s="15">
        <f t="shared" si="1"/>
        <v>0.4299126277612926</v>
      </c>
    </row>
    <row r="12" spans="1:14" ht="12.75">
      <c r="A12">
        <v>15000</v>
      </c>
      <c r="B12">
        <v>0.06</v>
      </c>
      <c r="C12">
        <v>10.61</v>
      </c>
      <c r="D12" s="8">
        <v>10.605</v>
      </c>
      <c r="E12" s="7">
        <v>79.67</v>
      </c>
      <c r="F12" s="6">
        <v>516.38</v>
      </c>
      <c r="G12">
        <v>195</v>
      </c>
      <c r="I12">
        <f t="shared" si="2"/>
        <v>462.104632763</v>
      </c>
      <c r="J12">
        <f t="shared" si="0"/>
        <v>193.57566073928376</v>
      </c>
      <c r="K12">
        <f t="shared" si="3"/>
        <v>1163.1261563562227</v>
      </c>
      <c r="L12">
        <f t="shared" si="4"/>
        <v>1272.6000000000001</v>
      </c>
      <c r="M12">
        <f t="shared" si="5"/>
        <v>234.42216627037052</v>
      </c>
      <c r="N12">
        <f t="shared" si="1"/>
        <v>0.40576771962910574</v>
      </c>
    </row>
    <row r="13" spans="1:14" ht="12.75">
      <c r="A13">
        <v>15000</v>
      </c>
      <c r="B13">
        <v>0.06</v>
      </c>
      <c r="C13">
        <v>11</v>
      </c>
      <c r="D13" s="8">
        <v>10.779</v>
      </c>
      <c r="E13" s="7">
        <v>88.66</v>
      </c>
      <c r="F13" s="6">
        <v>517.28</v>
      </c>
      <c r="G13">
        <v>185</v>
      </c>
      <c r="I13">
        <f t="shared" si="2"/>
        <v>454.914086642</v>
      </c>
      <c r="J13">
        <f t="shared" si="0"/>
        <v>183.8071967925395</v>
      </c>
      <c r="K13">
        <f t="shared" si="3"/>
        <v>1185.5428764916096</v>
      </c>
      <c r="L13">
        <f t="shared" si="4"/>
        <v>1293.48</v>
      </c>
      <c r="M13">
        <f t="shared" si="5"/>
        <v>238.2684139772111</v>
      </c>
      <c r="N13">
        <f t="shared" si="1"/>
        <v>0.39991341188112683</v>
      </c>
    </row>
    <row r="14" spans="1:14" ht="12.75">
      <c r="A14">
        <v>15000</v>
      </c>
      <c r="B14">
        <v>0.06</v>
      </c>
      <c r="C14">
        <v>12</v>
      </c>
      <c r="D14" s="8">
        <v>10.482</v>
      </c>
      <c r="E14" s="7">
        <v>78.71</v>
      </c>
      <c r="F14" s="6">
        <v>482.78</v>
      </c>
      <c r="G14">
        <v>160</v>
      </c>
      <c r="I14">
        <f t="shared" si="2"/>
        <v>429.78368635699997</v>
      </c>
      <c r="J14">
        <f t="shared" si="0"/>
        <v>159.18219620970845</v>
      </c>
      <c r="K14">
        <f t="shared" si="3"/>
        <v>1161.5011567794497</v>
      </c>
      <c r="L14">
        <f t="shared" si="4"/>
        <v>1257.84</v>
      </c>
      <c r="M14">
        <f t="shared" si="5"/>
        <v>231.70326702932803</v>
      </c>
      <c r="N14">
        <f t="shared" si="1"/>
        <v>0.38381670164726833</v>
      </c>
    </row>
    <row r="15" spans="1:14" ht="12.75">
      <c r="A15">
        <v>15000</v>
      </c>
      <c r="B15">
        <v>0.06</v>
      </c>
      <c r="C15">
        <v>13</v>
      </c>
      <c r="D15" s="8">
        <v>12.733</v>
      </c>
      <c r="E15" s="7">
        <v>96.33</v>
      </c>
      <c r="F15" s="6">
        <v>453.99</v>
      </c>
      <c r="G15">
        <v>120</v>
      </c>
      <c r="I15">
        <f t="shared" si="2"/>
        <v>375.123014523</v>
      </c>
      <c r="J15">
        <f t="shared" si="0"/>
        <v>128.249644280485</v>
      </c>
      <c r="K15">
        <f t="shared" si="3"/>
        <v>1458.956764780917</v>
      </c>
      <c r="L15">
        <f t="shared" si="4"/>
        <v>1527.96</v>
      </c>
      <c r="M15">
        <f t="shared" si="5"/>
        <v>281.4613336275934</v>
      </c>
      <c r="N15">
        <f t="shared" si="1"/>
        <v>0.29712165239927746</v>
      </c>
    </row>
    <row r="16" spans="1:14" ht="12.75">
      <c r="A16">
        <v>15000</v>
      </c>
      <c r="B16">
        <v>0.06</v>
      </c>
      <c r="C16">
        <v>14</v>
      </c>
      <c r="D16" s="8">
        <v>10.982</v>
      </c>
      <c r="E16" s="7">
        <v>82.46</v>
      </c>
      <c r="F16" s="6">
        <v>442.47</v>
      </c>
      <c r="G16">
        <v>120</v>
      </c>
      <c r="I16">
        <f t="shared" si="2"/>
        <v>384.30077473200004</v>
      </c>
      <c r="J16">
        <f t="shared" si="0"/>
        <v>122.00258595626532</v>
      </c>
      <c r="K16">
        <f t="shared" si="3"/>
        <v>1241.3390208561075</v>
      </c>
      <c r="L16">
        <f t="shared" si="4"/>
        <v>1317.84</v>
      </c>
      <c r="M16">
        <f t="shared" si="5"/>
        <v>242.75570296852513</v>
      </c>
      <c r="N16">
        <f t="shared" si="1"/>
        <v>0.33575396102713534</v>
      </c>
    </row>
    <row r="17" spans="1:14" ht="12.75">
      <c r="A17">
        <v>15000</v>
      </c>
      <c r="B17">
        <v>0.06</v>
      </c>
      <c r="C17">
        <v>15</v>
      </c>
      <c r="D17" s="8">
        <v>11.699</v>
      </c>
      <c r="E17" s="7">
        <v>92.39</v>
      </c>
      <c r="F17" s="6">
        <v>475.36</v>
      </c>
      <c r="G17">
        <v>120</v>
      </c>
      <c r="I17">
        <f t="shared" si="2"/>
        <v>405.38955834700005</v>
      </c>
      <c r="J17">
        <f t="shared" si="0"/>
        <v>120.11772855344105</v>
      </c>
      <c r="K17">
        <f t="shared" si="3"/>
        <v>1320.9511439867863</v>
      </c>
      <c r="L17">
        <f t="shared" si="4"/>
        <v>1403.8799999999999</v>
      </c>
      <c r="M17">
        <f t="shared" si="5"/>
        <v>258.60489610533375</v>
      </c>
      <c r="N17">
        <f t="shared" si="1"/>
        <v>0.33860443912585125</v>
      </c>
    </row>
    <row r="18" spans="1:14" ht="12.75">
      <c r="A18">
        <v>15000</v>
      </c>
      <c r="B18">
        <v>0.06</v>
      </c>
      <c r="C18">
        <v>16</v>
      </c>
      <c r="D18" s="8">
        <v>12.773</v>
      </c>
      <c r="E18" s="7">
        <v>97.09</v>
      </c>
      <c r="F18" s="6">
        <v>396.88</v>
      </c>
      <c r="G18">
        <v>95</v>
      </c>
      <c r="I18">
        <f t="shared" si="2"/>
        <v>317.088757987</v>
      </c>
      <c r="J18">
        <f t="shared" si="0"/>
        <v>88.08189996278573</v>
      </c>
      <c r="K18">
        <f t="shared" si="3"/>
        <v>1480.4862320197376</v>
      </c>
      <c r="L18">
        <f t="shared" si="4"/>
        <v>1532.76</v>
      </c>
      <c r="M18">
        <f t="shared" si="5"/>
        <v>282.34552850272917</v>
      </c>
      <c r="N18">
        <f t="shared" si="1"/>
        <v>0.2589316005114956</v>
      </c>
    </row>
    <row r="19" spans="1:14" ht="12.75">
      <c r="A19">
        <v>15000</v>
      </c>
      <c r="B19">
        <v>0.06</v>
      </c>
      <c r="C19">
        <v>17</v>
      </c>
      <c r="D19" s="8">
        <v>12.585</v>
      </c>
      <c r="E19" s="7">
        <v>95.83</v>
      </c>
      <c r="F19" s="6">
        <v>399.17</v>
      </c>
      <c r="G19">
        <v>85</v>
      </c>
      <c r="I19">
        <f t="shared" si="2"/>
        <v>321.553964363</v>
      </c>
      <c r="J19">
        <f t="shared" si="0"/>
        <v>84.0680083362953</v>
      </c>
      <c r="K19">
        <f t="shared" si="3"/>
        <v>1456.4914524637622</v>
      </c>
      <c r="L19">
        <f t="shared" si="4"/>
        <v>1510.2</v>
      </c>
      <c r="M19">
        <f t="shared" si="5"/>
        <v>278.18981258959104</v>
      </c>
      <c r="N19">
        <f t="shared" si="1"/>
        <v>0.2643159846377963</v>
      </c>
    </row>
    <row r="20" spans="1:14" ht="12.75">
      <c r="A20">
        <v>15000</v>
      </c>
      <c r="B20">
        <v>0.06</v>
      </c>
      <c r="C20">
        <v>18</v>
      </c>
      <c r="D20" s="8">
        <v>12.519</v>
      </c>
      <c r="E20" s="7">
        <v>96.56</v>
      </c>
      <c r="F20" s="6">
        <v>321.76</v>
      </c>
      <c r="G20">
        <v>60</v>
      </c>
      <c r="I20">
        <f t="shared" si="2"/>
        <v>243.81355790199999</v>
      </c>
      <c r="J20">
        <f t="shared" si="0"/>
        <v>60.20203316931717</v>
      </c>
      <c r="K20">
        <f t="shared" si="3"/>
        <v>1467.4180388696332</v>
      </c>
      <c r="L20">
        <f t="shared" si="4"/>
        <v>1502.28</v>
      </c>
      <c r="M20">
        <f t="shared" si="5"/>
        <v>276.730891045617</v>
      </c>
      <c r="N20">
        <f t="shared" si="1"/>
        <v>0.21418111137737306</v>
      </c>
    </row>
    <row r="21" spans="1:14" ht="12.75">
      <c r="A21">
        <v>15000</v>
      </c>
      <c r="B21">
        <v>0.06</v>
      </c>
      <c r="C21">
        <v>19</v>
      </c>
      <c r="D21" s="8">
        <v>11.966</v>
      </c>
      <c r="E21" s="7">
        <v>92.41</v>
      </c>
      <c r="F21" s="6">
        <v>330.79</v>
      </c>
      <c r="G21">
        <v>60</v>
      </c>
      <c r="I21">
        <f t="shared" si="2"/>
        <v>259.47481011700006</v>
      </c>
      <c r="J21">
        <f t="shared" si="0"/>
        <v>60.69702618463475</v>
      </c>
      <c r="K21">
        <f t="shared" si="3"/>
        <v>1397.2989022753864</v>
      </c>
      <c r="L21">
        <f t="shared" si="4"/>
        <v>1435.9199999999998</v>
      </c>
      <c r="M21">
        <f t="shared" si="5"/>
        <v>264.506896896865</v>
      </c>
      <c r="N21">
        <f t="shared" si="1"/>
        <v>0.23036798707448886</v>
      </c>
    </row>
    <row r="22" spans="1:14" ht="12.75">
      <c r="A22">
        <v>15000</v>
      </c>
      <c r="B22">
        <v>0.06</v>
      </c>
      <c r="C22">
        <v>20</v>
      </c>
      <c r="D22" s="8">
        <v>11.67</v>
      </c>
      <c r="E22" s="7">
        <v>90.23</v>
      </c>
      <c r="F22" s="6">
        <v>342.66</v>
      </c>
      <c r="G22">
        <v>60</v>
      </c>
      <c r="I22">
        <f t="shared" si="2"/>
        <v>274.73711349300004</v>
      </c>
      <c r="J22">
        <f t="shared" si="0"/>
        <v>61.053862900423766</v>
      </c>
      <c r="K22">
        <f t="shared" si="3"/>
        <v>1357.8307274472766</v>
      </c>
      <c r="L22">
        <f t="shared" si="4"/>
        <v>1400.4</v>
      </c>
      <c r="M22">
        <f t="shared" si="5"/>
        <v>257.9638548208603</v>
      </c>
      <c r="N22">
        <f t="shared" si="1"/>
        <v>0.2446872322193659</v>
      </c>
    </row>
    <row r="23" spans="1:14" ht="12.75">
      <c r="A23">
        <v>15000</v>
      </c>
      <c r="B23">
        <v>0.06</v>
      </c>
      <c r="C23">
        <v>21</v>
      </c>
      <c r="D23" s="8">
        <v>11.98</v>
      </c>
      <c r="E23" s="7">
        <v>89.05</v>
      </c>
      <c r="F23" s="6">
        <v>340.27</v>
      </c>
      <c r="G23">
        <v>60</v>
      </c>
      <c r="I23">
        <f t="shared" si="2"/>
        <v>271.829286925</v>
      </c>
      <c r="J23">
        <f t="shared" si="0"/>
        <v>57.5311112615288</v>
      </c>
      <c r="K23">
        <f t="shared" si="3"/>
        <v>1396.7498298192131</v>
      </c>
      <c r="L23">
        <f t="shared" si="4"/>
        <v>1437.6000000000001</v>
      </c>
      <c r="M23">
        <f t="shared" si="5"/>
        <v>264.8163651031626</v>
      </c>
      <c r="N23">
        <f t="shared" si="1"/>
        <v>0.23669309961046184</v>
      </c>
    </row>
    <row r="24" spans="1:14" ht="12.75">
      <c r="A24">
        <v>15000</v>
      </c>
      <c r="B24">
        <v>0.06</v>
      </c>
      <c r="C24">
        <v>22</v>
      </c>
      <c r="D24" s="8">
        <v>12.289</v>
      </c>
      <c r="E24" s="7">
        <v>92.75</v>
      </c>
      <c r="F24" s="6">
        <v>318.89</v>
      </c>
      <c r="G24">
        <v>50</v>
      </c>
      <c r="I24">
        <f t="shared" si="2"/>
        <v>245.62552371499999</v>
      </c>
      <c r="J24">
        <f t="shared" si="0"/>
        <v>49.62226967735462</v>
      </c>
      <c r="K24">
        <f t="shared" si="3"/>
        <v>1439.788272733182</v>
      </c>
      <c r="L24">
        <f t="shared" si="4"/>
        <v>1474.68</v>
      </c>
      <c r="M24">
        <f t="shared" si="5"/>
        <v>271.6467705135864</v>
      </c>
      <c r="N24">
        <f t="shared" si="1"/>
        <v>0.21624352401877014</v>
      </c>
    </row>
    <row r="25" spans="1:14" s="15" customFormat="1" ht="12.75">
      <c r="A25" s="15">
        <v>15000</v>
      </c>
      <c r="B25" s="15">
        <v>0.06</v>
      </c>
      <c r="C25" s="15">
        <v>23</v>
      </c>
      <c r="D25" s="16">
        <v>12.416</v>
      </c>
      <c r="E25" s="17">
        <v>94.69</v>
      </c>
      <c r="F25" s="18">
        <v>307.22</v>
      </c>
      <c r="G25" s="15">
        <v>45</v>
      </c>
      <c r="I25" s="15">
        <f t="shared" si="2"/>
        <v>231.54029107700003</v>
      </c>
      <c r="J25" s="15">
        <f t="shared" si="0"/>
        <v>44.74294340192498</v>
      </c>
      <c r="K25" s="15">
        <f t="shared" si="3"/>
        <v>1457.901738115433</v>
      </c>
      <c r="L25" s="15">
        <f t="shared" si="4"/>
        <v>1489.92</v>
      </c>
      <c r="M25" s="15">
        <f t="shared" si="5"/>
        <v>274.4540892421424</v>
      </c>
      <c r="N25" s="15">
        <f t="shared" si="1"/>
        <v>0.20619899054982818</v>
      </c>
    </row>
    <row r="26" spans="1:14" ht="12.75">
      <c r="A26">
        <v>15000</v>
      </c>
      <c r="B26">
        <v>0.06</v>
      </c>
      <c r="C26">
        <v>24</v>
      </c>
      <c r="D26" s="8">
        <v>12.492</v>
      </c>
      <c r="E26" s="7">
        <v>94.8</v>
      </c>
      <c r="F26" s="6">
        <v>300.5</v>
      </c>
      <c r="G26">
        <v>40</v>
      </c>
      <c r="I26">
        <f t="shared" si="2"/>
        <v>224.32208336</v>
      </c>
      <c r="J26">
        <f t="shared" si="0"/>
        <v>41.54192332223746</v>
      </c>
      <c r="K26">
        <f t="shared" si="3"/>
        <v>1468.611817874281</v>
      </c>
      <c r="L26">
        <f t="shared" si="4"/>
        <v>1499.0400000000002</v>
      </c>
      <c r="M26">
        <f t="shared" si="5"/>
        <v>276.1340595049004</v>
      </c>
      <c r="N26">
        <f t="shared" si="1"/>
        <v>0.2004616287757498</v>
      </c>
    </row>
    <row r="27" spans="1:14" s="11" customFormat="1" ht="12.75">
      <c r="A27" s="11">
        <v>15000</v>
      </c>
      <c r="B27" s="11">
        <v>0.06</v>
      </c>
      <c r="C27" s="11">
        <v>25</v>
      </c>
      <c r="D27" s="12">
        <v>12.464</v>
      </c>
      <c r="E27" s="13">
        <v>94.64</v>
      </c>
      <c r="F27" s="14">
        <v>303.72</v>
      </c>
      <c r="G27" s="11">
        <v>40</v>
      </c>
      <c r="I27" s="11">
        <f t="shared" si="2"/>
        <v>227.83522387200003</v>
      </c>
      <c r="J27" s="11">
        <f t="shared" si="0"/>
        <v>40.50481668185063</v>
      </c>
      <c r="K27" s="11">
        <f t="shared" si="3"/>
        <v>1464.5179493608127</v>
      </c>
      <c r="L27" s="11">
        <f t="shared" si="4"/>
        <v>1495.68</v>
      </c>
      <c r="M27" s="11">
        <f t="shared" si="5"/>
        <v>275.5151230923054</v>
      </c>
      <c r="N27" s="11">
        <f t="shared" si="1"/>
        <v>0.2030648267008986</v>
      </c>
    </row>
    <row r="28" spans="1:14" ht="12.75">
      <c r="A28">
        <v>15000</v>
      </c>
      <c r="B28">
        <v>0.06</v>
      </c>
      <c r="C28">
        <v>26</v>
      </c>
      <c r="D28" s="8">
        <v>12.537</v>
      </c>
      <c r="E28" s="7">
        <v>95.28</v>
      </c>
      <c r="F28" s="6">
        <v>313.98</v>
      </c>
      <c r="G28">
        <v>40</v>
      </c>
      <c r="I28">
        <f t="shared" si="2"/>
        <v>237.124877838</v>
      </c>
      <c r="J28">
        <f t="shared" si="0"/>
        <v>40.53494461203253</v>
      </c>
      <c r="K28">
        <f t="shared" si="3"/>
        <v>1471.3110728870358</v>
      </c>
      <c r="L28">
        <f t="shared" si="4"/>
        <v>1504.44</v>
      </c>
      <c r="M28">
        <f t="shared" si="5"/>
        <v>277.1287787394281</v>
      </c>
      <c r="N28">
        <f t="shared" si="1"/>
        <v>0.20870224136555796</v>
      </c>
    </row>
    <row r="29" spans="1:14" ht="12.75">
      <c r="A29">
        <v>15000</v>
      </c>
      <c r="B29">
        <v>0.06</v>
      </c>
      <c r="C29">
        <v>27</v>
      </c>
      <c r="D29" s="8">
        <v>12.716</v>
      </c>
      <c r="E29" s="7">
        <v>96.75</v>
      </c>
      <c r="F29" s="6">
        <v>322.8</v>
      </c>
      <c r="G29">
        <v>40</v>
      </c>
      <c r="I29">
        <f t="shared" si="2"/>
        <v>243.632185365</v>
      </c>
      <c r="J29">
        <f t="shared" si="0"/>
        <v>40.10483264525804</v>
      </c>
      <c r="K29">
        <f t="shared" si="3"/>
        <v>1491.3859347600137</v>
      </c>
      <c r="L29">
        <f t="shared" si="4"/>
        <v>1525.9199999999998</v>
      </c>
      <c r="M29">
        <f t="shared" si="5"/>
        <v>281.08555080566066</v>
      </c>
      <c r="N29">
        <f t="shared" si="1"/>
        <v>0.21154451085246936</v>
      </c>
    </row>
    <row r="30" spans="1:14" ht="12.75">
      <c r="A30">
        <v>15000</v>
      </c>
      <c r="B30">
        <v>0.06</v>
      </c>
      <c r="C30">
        <v>28</v>
      </c>
      <c r="D30" s="8">
        <v>12.145</v>
      </c>
      <c r="E30" s="7">
        <v>91.61</v>
      </c>
      <c r="F30" s="6">
        <v>57.5</v>
      </c>
      <c r="G30">
        <v>0</v>
      </c>
      <c r="I30">
        <f t="shared" si="2"/>
        <v>-14.010469092999983</v>
      </c>
      <c r="J30">
        <f t="shared" si="0"/>
        <v>-2.223926637928786</v>
      </c>
      <c r="K30">
        <f t="shared" si="3"/>
        <v>1456.2652608642422</v>
      </c>
      <c r="L30">
        <f t="shared" si="4"/>
        <v>1457.3999999999999</v>
      </c>
      <c r="M30">
        <f t="shared" si="5"/>
        <v>268.4636689630976</v>
      </c>
      <c r="N30">
        <f t="shared" si="1"/>
        <v>0.03945382187457116</v>
      </c>
    </row>
    <row r="31" ht="12.75">
      <c r="F31" s="8"/>
    </row>
    <row r="34" ht="9" customHeight="1"/>
    <row r="35" ht="12.75">
      <c r="F35" s="6">
        <v>7</v>
      </c>
    </row>
    <row r="36" ht="12.75">
      <c r="F36" s="19">
        <v>0.277207</v>
      </c>
    </row>
    <row r="37" ht="12.75">
      <c r="F37" s="19">
        <v>0.102153</v>
      </c>
    </row>
    <row r="38" ht="12.75">
      <c r="F38" s="6">
        <f>1/((F36-F37)/F35)</f>
        <v>39.98766095033533</v>
      </c>
    </row>
    <row r="39" ht="12.75">
      <c r="F39" s="6" t="s">
        <v>53</v>
      </c>
    </row>
  </sheetData>
  <printOptions/>
  <pageMargins left="0.75" right="0.75" top="1" bottom="1" header="0.5" footer="0.5"/>
  <pageSetup fitToHeight="1" fitToWidth="1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C1">
      <selection activeCell="I4" sqref="I4"/>
    </sheetView>
  </sheetViews>
  <sheetFormatPr defaultColWidth="9.140625" defaultRowHeight="12.75"/>
  <cols>
    <col min="4" max="4" width="20.140625" style="0" customWidth="1"/>
    <col min="5" max="5" width="21.8515625" style="0" customWidth="1"/>
    <col min="6" max="6" width="25.00390625" style="0" customWidth="1"/>
    <col min="7" max="7" width="15.00390625" style="0" customWidth="1"/>
    <col min="13" max="13" width="13.421875" style="0" customWidth="1"/>
  </cols>
  <sheetData>
    <row r="1" spans="1:14" ht="12.75">
      <c r="A1" t="s">
        <v>43</v>
      </c>
      <c r="B1" t="s">
        <v>44</v>
      </c>
      <c r="C1" t="s">
        <v>42</v>
      </c>
      <c r="D1" t="s">
        <v>33</v>
      </c>
      <c r="E1" t="s">
        <v>34</v>
      </c>
      <c r="F1" t="s">
        <v>32</v>
      </c>
      <c r="G1" t="s">
        <v>35</v>
      </c>
      <c r="I1" t="s">
        <v>39</v>
      </c>
      <c r="J1" t="s">
        <v>36</v>
      </c>
      <c r="K1" t="s">
        <v>37</v>
      </c>
      <c r="L1" t="s">
        <v>38</v>
      </c>
      <c r="M1" t="s">
        <v>41</v>
      </c>
      <c r="N1" t="s">
        <v>40</v>
      </c>
    </row>
    <row r="2" spans="1:14" ht="12.75">
      <c r="A2">
        <v>15000</v>
      </c>
      <c r="B2">
        <v>0.03</v>
      </c>
      <c r="C2">
        <v>1</v>
      </c>
      <c r="D2">
        <v>4.154</v>
      </c>
      <c r="E2">
        <v>30.05</v>
      </c>
      <c r="F2">
        <v>285.67</v>
      </c>
      <c r="I2">
        <f>F2-(D2*D2*1.1+E2*E2*16640/1000000)</f>
        <v>251.66275080000003</v>
      </c>
      <c r="J2">
        <f aca="true" t="shared" si="0" ref="J2:J15">I2/(0.5*C2*10^-9*21213^2)</f>
        <v>1118.5225679295197</v>
      </c>
      <c r="K2">
        <f>((120*D2)^2-F2^2)^0.5</f>
        <v>408.5033188359674</v>
      </c>
      <c r="L2">
        <f>120*D2</f>
        <v>498.48</v>
      </c>
      <c r="M2">
        <f>L2/120/0.045238896</f>
        <v>91.82363778284952</v>
      </c>
      <c r="N2">
        <f aca="true" t="shared" si="1" ref="N2:N15">F2/L2</f>
        <v>0.5730821697961804</v>
      </c>
    </row>
    <row r="3" spans="1:14" ht="12.75">
      <c r="A3">
        <v>15000</v>
      </c>
      <c r="B3">
        <v>0.03</v>
      </c>
      <c r="C3">
        <v>2</v>
      </c>
      <c r="D3">
        <v>4.646</v>
      </c>
      <c r="E3">
        <v>33.944</v>
      </c>
      <c r="F3">
        <v>305.34</v>
      </c>
      <c r="I3">
        <f aca="true" t="shared" si="2" ref="I3:I15">F3-(D3*D3*1.1+E3*E3*16640/1000000)</f>
        <v>262.42362533695996</v>
      </c>
      <c r="J3">
        <f t="shared" si="0"/>
        <v>583.1747971525203</v>
      </c>
      <c r="K3">
        <f aca="true" t="shared" si="3" ref="K3:K15">((120*D3)^2-F3^2)^0.5</f>
        <v>466.47190140457553</v>
      </c>
      <c r="L3">
        <f aca="true" t="shared" si="4" ref="L3:L15">120*D3</f>
        <v>557.52</v>
      </c>
      <c r="M3">
        <f>L3/120/0.045238896</f>
        <v>102.69923474701946</v>
      </c>
      <c r="N3">
        <f t="shared" si="1"/>
        <v>0.5476754197158846</v>
      </c>
    </row>
    <row r="4" spans="1:14" ht="12.75">
      <c r="A4">
        <v>15000</v>
      </c>
      <c r="B4">
        <v>0.03</v>
      </c>
      <c r="C4">
        <v>3</v>
      </c>
      <c r="D4">
        <v>5.018</v>
      </c>
      <c r="E4">
        <v>36.877</v>
      </c>
      <c r="F4">
        <v>301.89</v>
      </c>
      <c r="G4">
        <v>380</v>
      </c>
      <c r="I4">
        <f t="shared" si="2"/>
        <v>251.56268913344</v>
      </c>
      <c r="J4">
        <f t="shared" si="0"/>
        <v>372.69261362720334</v>
      </c>
      <c r="K4">
        <f t="shared" si="3"/>
        <v>521.0173639141021</v>
      </c>
      <c r="L4">
        <f t="shared" si="4"/>
        <v>602.16</v>
      </c>
      <c r="M4">
        <f aca="true" t="shared" si="5" ref="M4:M15">L4/120/0.045238896</f>
        <v>110.9222470857821</v>
      </c>
      <c r="N4">
        <f t="shared" si="1"/>
        <v>0.5013451574332404</v>
      </c>
    </row>
    <row r="5" spans="1:14" ht="12.75">
      <c r="A5">
        <v>15000</v>
      </c>
      <c r="B5">
        <v>0.03</v>
      </c>
      <c r="C5">
        <v>4</v>
      </c>
      <c r="D5">
        <v>5.66</v>
      </c>
      <c r="E5">
        <v>41.716</v>
      </c>
      <c r="F5">
        <v>316.5</v>
      </c>
      <c r="G5">
        <v>280</v>
      </c>
      <c r="I5">
        <f t="shared" si="2"/>
        <v>252.30350172416</v>
      </c>
      <c r="J5">
        <f t="shared" si="0"/>
        <v>280.3426011090448</v>
      </c>
      <c r="K5">
        <f t="shared" si="3"/>
        <v>600.9495735916618</v>
      </c>
      <c r="L5">
        <f t="shared" si="4"/>
        <v>679.2</v>
      </c>
      <c r="M5">
        <f t="shared" si="5"/>
        <v>125.11357483171119</v>
      </c>
      <c r="N5">
        <f t="shared" si="1"/>
        <v>0.4659893992932862</v>
      </c>
    </row>
    <row r="6" spans="1:14" ht="12.75">
      <c r="A6">
        <v>15000</v>
      </c>
      <c r="B6">
        <v>0.03</v>
      </c>
      <c r="C6">
        <v>5</v>
      </c>
      <c r="D6">
        <v>5.056</v>
      </c>
      <c r="E6">
        <v>30.062</v>
      </c>
      <c r="F6">
        <v>288.76</v>
      </c>
      <c r="G6">
        <v>210</v>
      </c>
      <c r="I6">
        <f t="shared" si="2"/>
        <v>245.60258563584</v>
      </c>
      <c r="J6">
        <f t="shared" si="0"/>
        <v>218.31759678558632</v>
      </c>
      <c r="K6">
        <f t="shared" si="3"/>
        <v>533.5979954984839</v>
      </c>
      <c r="L6">
        <f t="shared" si="4"/>
        <v>606.72</v>
      </c>
      <c r="M6">
        <f t="shared" si="5"/>
        <v>111.76223221716108</v>
      </c>
      <c r="N6">
        <f t="shared" si="1"/>
        <v>0.4759361814345991</v>
      </c>
    </row>
    <row r="7" spans="1:14" ht="12.75">
      <c r="A7">
        <v>15000</v>
      </c>
      <c r="B7">
        <v>0.03</v>
      </c>
      <c r="C7">
        <v>5.305</v>
      </c>
      <c r="D7">
        <v>5.546</v>
      </c>
      <c r="E7">
        <v>40.921</v>
      </c>
      <c r="F7">
        <v>301.79</v>
      </c>
      <c r="G7">
        <v>200</v>
      </c>
      <c r="I7">
        <f t="shared" si="2"/>
        <v>240.09192246976002</v>
      </c>
      <c r="J7">
        <f>I7/(0.5*C7*10^-9*21213^2)</f>
        <v>201.14904389666594</v>
      </c>
      <c r="K7">
        <f>((120*D7)^2-F7^2)^0.5</f>
        <v>593.1607423793317</v>
      </c>
      <c r="L7">
        <f>120*D7</f>
        <v>665.52</v>
      </c>
      <c r="M7">
        <f t="shared" si="5"/>
        <v>122.59361943757425</v>
      </c>
      <c r="N7">
        <f>F7/L7</f>
        <v>0.4534649597307369</v>
      </c>
    </row>
    <row r="8" spans="1:14" ht="12.75">
      <c r="A8">
        <v>15000</v>
      </c>
      <c r="B8">
        <v>0.03</v>
      </c>
      <c r="C8">
        <v>6</v>
      </c>
      <c r="D8">
        <v>5.364</v>
      </c>
      <c r="E8">
        <v>39.122</v>
      </c>
      <c r="F8">
        <v>272.05</v>
      </c>
      <c r="G8">
        <v>160</v>
      </c>
      <c r="I8">
        <f t="shared" si="2"/>
        <v>214.93222049024</v>
      </c>
      <c r="J8">
        <f t="shared" si="0"/>
        <v>159.2121059031838</v>
      </c>
      <c r="K8">
        <f t="shared" si="3"/>
        <v>583.3633000969464</v>
      </c>
      <c r="L8">
        <f t="shared" si="4"/>
        <v>643.68</v>
      </c>
      <c r="M8">
        <f t="shared" si="5"/>
        <v>118.5705327557065</v>
      </c>
      <c r="N8">
        <f t="shared" si="1"/>
        <v>0.4226478995774298</v>
      </c>
    </row>
    <row r="9" spans="1:14" ht="12.75">
      <c r="A9">
        <v>15000</v>
      </c>
      <c r="B9">
        <v>0.03</v>
      </c>
      <c r="C9">
        <v>7</v>
      </c>
      <c r="D9">
        <v>6.331</v>
      </c>
      <c r="E9">
        <v>49.139</v>
      </c>
      <c r="F9">
        <v>273.14</v>
      </c>
      <c r="G9">
        <v>120</v>
      </c>
      <c r="I9">
        <f t="shared" si="2"/>
        <v>188.87065131855996</v>
      </c>
      <c r="J9">
        <f t="shared" si="0"/>
        <v>119.92017392198977</v>
      </c>
      <c r="K9">
        <f t="shared" si="3"/>
        <v>708.9210243743657</v>
      </c>
      <c r="L9">
        <f t="shared" si="4"/>
        <v>759.72</v>
      </c>
      <c r="M9">
        <f t="shared" si="5"/>
        <v>139.9459438621137</v>
      </c>
      <c r="N9">
        <f t="shared" si="1"/>
        <v>0.35952719422945295</v>
      </c>
    </row>
    <row r="10" spans="1:14" ht="12.75">
      <c r="A10">
        <v>15000</v>
      </c>
      <c r="B10">
        <v>0.03</v>
      </c>
      <c r="C10">
        <v>8</v>
      </c>
      <c r="D10">
        <v>6.694</v>
      </c>
      <c r="E10">
        <v>49.514</v>
      </c>
      <c r="F10">
        <v>237.32</v>
      </c>
      <c r="G10">
        <v>90</v>
      </c>
      <c r="I10">
        <f t="shared" si="2"/>
        <v>147.23417409855998</v>
      </c>
      <c r="J10">
        <f t="shared" si="0"/>
        <v>81.798332280102</v>
      </c>
      <c r="K10">
        <f t="shared" si="3"/>
        <v>767.4229446661078</v>
      </c>
      <c r="L10">
        <f t="shared" si="4"/>
        <v>803.28</v>
      </c>
      <c r="M10">
        <f t="shared" si="5"/>
        <v>147.9700123539708</v>
      </c>
      <c r="N10">
        <f t="shared" si="1"/>
        <v>0.2954387013245693</v>
      </c>
    </row>
    <row r="11" spans="1:14" ht="12.75">
      <c r="A11">
        <v>15000</v>
      </c>
      <c r="B11">
        <v>0.03</v>
      </c>
      <c r="C11">
        <v>9</v>
      </c>
      <c r="D11">
        <v>6.445</v>
      </c>
      <c r="E11">
        <v>48.686</v>
      </c>
      <c r="F11">
        <v>205.95</v>
      </c>
      <c r="G11">
        <v>60</v>
      </c>
      <c r="I11">
        <f t="shared" si="2"/>
        <v>120.81593794255998</v>
      </c>
      <c r="J11">
        <f t="shared" si="0"/>
        <v>59.66333591935576</v>
      </c>
      <c r="K11">
        <f t="shared" si="3"/>
        <v>745.4744512724767</v>
      </c>
      <c r="L11">
        <f t="shared" si="4"/>
        <v>773.4000000000001</v>
      </c>
      <c r="M11">
        <f t="shared" si="5"/>
        <v>142.46589925625065</v>
      </c>
      <c r="N11">
        <f t="shared" si="1"/>
        <v>0.2662916989914662</v>
      </c>
    </row>
    <row r="12" spans="1:14" ht="12.75">
      <c r="A12">
        <v>15000</v>
      </c>
      <c r="B12">
        <v>0.03</v>
      </c>
      <c r="C12">
        <v>10</v>
      </c>
      <c r="D12">
        <v>5.956</v>
      </c>
      <c r="E12">
        <v>45.176</v>
      </c>
      <c r="F12">
        <v>210.28</v>
      </c>
      <c r="G12">
        <v>60</v>
      </c>
      <c r="I12">
        <f t="shared" si="2"/>
        <v>137.29857735936</v>
      </c>
      <c r="J12">
        <f t="shared" si="0"/>
        <v>61.02276035403691</v>
      </c>
      <c r="K12">
        <f t="shared" si="3"/>
        <v>683.0863781396904</v>
      </c>
      <c r="L12">
        <f t="shared" si="4"/>
        <v>714.72</v>
      </c>
      <c r="M12">
        <f t="shared" si="5"/>
        <v>131.6566169077159</v>
      </c>
      <c r="N12">
        <f t="shared" si="1"/>
        <v>0.2942131184239982</v>
      </c>
    </row>
    <row r="13" spans="1:14" ht="12.75">
      <c r="A13">
        <v>15000</v>
      </c>
      <c r="B13">
        <v>0.03</v>
      </c>
      <c r="C13">
        <v>11</v>
      </c>
      <c r="D13">
        <v>6.378</v>
      </c>
      <c r="E13">
        <v>47.268</v>
      </c>
      <c r="F13">
        <v>203.88</v>
      </c>
      <c r="G13">
        <v>50</v>
      </c>
      <c r="I13">
        <f t="shared" si="2"/>
        <v>121.95507756864</v>
      </c>
      <c r="J13">
        <f t="shared" si="0"/>
        <v>49.27572392399697</v>
      </c>
      <c r="K13">
        <f t="shared" si="3"/>
        <v>737.7051410963597</v>
      </c>
      <c r="L13">
        <f t="shared" si="4"/>
        <v>765.36</v>
      </c>
      <c r="M13">
        <f t="shared" si="5"/>
        <v>140.98487284039822</v>
      </c>
      <c r="N13">
        <f t="shared" si="1"/>
        <v>0.2663844465349639</v>
      </c>
    </row>
    <row r="14" spans="1:14" ht="12.75">
      <c r="A14">
        <v>15000</v>
      </c>
      <c r="B14">
        <v>0.03</v>
      </c>
      <c r="C14">
        <v>12</v>
      </c>
      <c r="D14">
        <v>6.511</v>
      </c>
      <c r="E14">
        <v>48.208</v>
      </c>
      <c r="F14">
        <v>190.65</v>
      </c>
      <c r="G14">
        <v>40</v>
      </c>
      <c r="I14">
        <f t="shared" si="2"/>
        <v>105.34601946704001</v>
      </c>
      <c r="J14">
        <f t="shared" si="0"/>
        <v>39.017792608314075</v>
      </c>
      <c r="K14">
        <f t="shared" si="3"/>
        <v>757.7027912710894</v>
      </c>
      <c r="L14">
        <f t="shared" si="4"/>
        <v>781.32</v>
      </c>
      <c r="M14">
        <f t="shared" si="5"/>
        <v>143.92482080022467</v>
      </c>
      <c r="N14">
        <f t="shared" si="1"/>
        <v>0.24401013669175242</v>
      </c>
    </row>
    <row r="15" spans="1:14" ht="12.75">
      <c r="A15">
        <v>15000</v>
      </c>
      <c r="B15">
        <v>0.03</v>
      </c>
      <c r="C15">
        <v>13</v>
      </c>
      <c r="D15">
        <v>6.548</v>
      </c>
      <c r="E15">
        <v>48.198</v>
      </c>
      <c r="F15">
        <v>79.39</v>
      </c>
      <c r="G15">
        <v>0</v>
      </c>
      <c r="I15">
        <f t="shared" si="2"/>
        <v>-6.429439874560003</v>
      </c>
      <c r="J15">
        <f t="shared" si="0"/>
        <v>-2.1981412627630963</v>
      </c>
      <c r="K15">
        <f t="shared" si="3"/>
        <v>781.7390904259554</v>
      </c>
      <c r="L15">
        <f t="shared" si="4"/>
        <v>785.76</v>
      </c>
      <c r="M15">
        <f t="shared" si="5"/>
        <v>144.74270105972525</v>
      </c>
      <c r="N15">
        <f t="shared" si="1"/>
        <v>0.10103593972714316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L3">
      <selection activeCell="M8" sqref="M8"/>
    </sheetView>
  </sheetViews>
  <sheetFormatPr defaultColWidth="9.140625" defaultRowHeight="12.75"/>
  <sheetData>
    <row r="1" spans="1:14" ht="12.75">
      <c r="A1" t="s">
        <v>43</v>
      </c>
      <c r="B1" t="s">
        <v>44</v>
      </c>
      <c r="C1" t="s">
        <v>42</v>
      </c>
      <c r="D1" t="s">
        <v>33</v>
      </c>
      <c r="E1" t="s">
        <v>34</v>
      </c>
      <c r="F1" t="s">
        <v>32</v>
      </c>
      <c r="G1" t="s">
        <v>35</v>
      </c>
      <c r="I1" t="s">
        <v>39</v>
      </c>
      <c r="J1" t="s">
        <v>36</v>
      </c>
      <c r="K1" t="s">
        <v>37</v>
      </c>
      <c r="L1" t="s">
        <v>38</v>
      </c>
      <c r="M1" t="s">
        <v>41</v>
      </c>
      <c r="N1" t="s">
        <v>40</v>
      </c>
    </row>
    <row r="2" spans="1:14" ht="12.75">
      <c r="A2">
        <v>12000</v>
      </c>
      <c r="B2">
        <v>0.03</v>
      </c>
      <c r="C2">
        <v>1</v>
      </c>
      <c r="D2">
        <v>3.523</v>
      </c>
      <c r="E2">
        <v>29.146</v>
      </c>
      <c r="F2">
        <v>230.54</v>
      </c>
      <c r="I2">
        <f>F2-(D2*D2*1.3+E2*E2*17560/1000000)</f>
        <v>199.48797991104</v>
      </c>
      <c r="J2">
        <f>I2/(0.5*C2*10^-9*16971^2)</f>
        <v>1385.2618095540429</v>
      </c>
      <c r="K2">
        <f>((120*D2)^2-F2^2)^0.5</f>
        <v>354.36891229338954</v>
      </c>
      <c r="L2">
        <f>120*D2</f>
        <v>422.76</v>
      </c>
      <c r="M2">
        <f>L2/120/0.045238896</f>
        <v>77.87546362758277</v>
      </c>
      <c r="N2">
        <f aca="true" t="shared" si="0" ref="N2:N18">F2/L2</f>
        <v>0.5453212224429936</v>
      </c>
    </row>
    <row r="3" spans="1:14" ht="12.75">
      <c r="A3">
        <v>12000</v>
      </c>
      <c r="B3">
        <v>0.03</v>
      </c>
      <c r="C3">
        <v>2</v>
      </c>
      <c r="D3">
        <v>3.852</v>
      </c>
      <c r="E3">
        <v>32.077</v>
      </c>
      <c r="F3">
        <v>243.16</v>
      </c>
      <c r="I3">
        <f aca="true" t="shared" si="1" ref="I3:I18">F3-(D3*D3*1.3+E3*E3*17560/1000000)</f>
        <v>205.80264500676</v>
      </c>
      <c r="J3">
        <f aca="true" t="shared" si="2" ref="J3:J18">I3/(0.5*C3*10^-9*16971^2)</f>
        <v>714.5556954364029</v>
      </c>
      <c r="K3">
        <f aca="true" t="shared" si="3" ref="K3:K18">((120*D3)^2-F3^2)^0.5</f>
        <v>393.11452784144217</v>
      </c>
      <c r="L3">
        <f aca="true" t="shared" si="4" ref="L3:L18">120*D3</f>
        <v>462.24</v>
      </c>
      <c r="M3">
        <f>L3/120/0.045238896</f>
        <v>85.14796647557446</v>
      </c>
      <c r="N3">
        <f t="shared" si="0"/>
        <v>0.5260470751124957</v>
      </c>
    </row>
    <row r="4" spans="1:14" ht="12.75">
      <c r="A4">
        <v>12000</v>
      </c>
      <c r="B4">
        <v>0.03</v>
      </c>
      <c r="C4">
        <v>3</v>
      </c>
      <c r="D4">
        <v>4.223</v>
      </c>
      <c r="E4">
        <v>35.783</v>
      </c>
      <c r="F4">
        <v>252.36</v>
      </c>
      <c r="G4">
        <v>485</v>
      </c>
      <c r="I4">
        <f t="shared" si="1"/>
        <v>206.69192285716002</v>
      </c>
      <c r="J4">
        <f t="shared" si="2"/>
        <v>478.4288710945512</v>
      </c>
      <c r="K4">
        <f t="shared" si="3"/>
        <v>439.4543525782854</v>
      </c>
      <c r="L4">
        <f t="shared" si="4"/>
        <v>506.76</v>
      </c>
      <c r="M4">
        <f aca="true" t="shared" si="5" ref="M4:M18">L4/120/0.045238896</f>
        <v>93.34887394245871</v>
      </c>
      <c r="N4">
        <f t="shared" si="0"/>
        <v>0.4979872128818376</v>
      </c>
    </row>
    <row r="5" spans="1:14" ht="12.75">
      <c r="A5">
        <v>12000</v>
      </c>
      <c r="B5">
        <v>0.03</v>
      </c>
      <c r="C5">
        <v>4</v>
      </c>
      <c r="D5">
        <v>4.265</v>
      </c>
      <c r="E5">
        <v>35.993</v>
      </c>
      <c r="F5">
        <v>246.56</v>
      </c>
      <c r="G5">
        <v>340</v>
      </c>
      <c r="I5">
        <f t="shared" si="1"/>
        <v>200.16379687955998</v>
      </c>
      <c r="J5">
        <f t="shared" si="2"/>
        <v>347.48868527847833</v>
      </c>
      <c r="K5">
        <f t="shared" si="3"/>
        <v>448.4946001904593</v>
      </c>
      <c r="L5">
        <f t="shared" si="4"/>
        <v>511.79999999999995</v>
      </c>
      <c r="M5">
        <f t="shared" si="5"/>
        <v>94.27727856135127</v>
      </c>
      <c r="N5">
        <f t="shared" si="0"/>
        <v>0.4817506838608832</v>
      </c>
    </row>
    <row r="6" spans="1:14" ht="12.75">
      <c r="A6">
        <v>12000</v>
      </c>
      <c r="B6">
        <v>0.03</v>
      </c>
      <c r="C6">
        <v>5</v>
      </c>
      <c r="D6">
        <v>4.619</v>
      </c>
      <c r="E6">
        <v>39.863</v>
      </c>
      <c r="F6">
        <v>248.45</v>
      </c>
      <c r="I6">
        <f t="shared" si="1"/>
        <v>192.81041871636</v>
      </c>
      <c r="J6">
        <f t="shared" si="2"/>
        <v>267.7784492589533</v>
      </c>
      <c r="K6">
        <f t="shared" si="3"/>
        <v>495.4784716816665</v>
      </c>
      <c r="L6">
        <f t="shared" si="4"/>
        <v>554.28</v>
      </c>
      <c r="M6">
        <f t="shared" si="5"/>
        <v>102.10240320630282</v>
      </c>
      <c r="N6">
        <f t="shared" si="0"/>
        <v>0.4482391571047124</v>
      </c>
    </row>
    <row r="7" spans="1:14" ht="12.75">
      <c r="A7">
        <v>12000</v>
      </c>
      <c r="B7">
        <v>0.03</v>
      </c>
      <c r="C7">
        <v>6</v>
      </c>
      <c r="D7">
        <v>4.568</v>
      </c>
      <c r="E7">
        <v>38.874</v>
      </c>
      <c r="F7">
        <v>244.8</v>
      </c>
      <c r="I7">
        <f t="shared" si="1"/>
        <v>191.13692969744</v>
      </c>
      <c r="J7">
        <f t="shared" si="2"/>
        <v>221.2118989352589</v>
      </c>
      <c r="K7">
        <f t="shared" si="3"/>
        <v>490.4613599459187</v>
      </c>
      <c r="L7">
        <f t="shared" si="4"/>
        <v>548.16</v>
      </c>
      <c r="M7">
        <f t="shared" si="5"/>
        <v>100.9750547405047</v>
      </c>
      <c r="N7">
        <f t="shared" si="0"/>
        <v>0.44658493870402804</v>
      </c>
    </row>
    <row r="8" spans="1:14" ht="12.75">
      <c r="A8">
        <v>12000</v>
      </c>
      <c r="B8">
        <v>0.03</v>
      </c>
      <c r="C8">
        <v>6.631</v>
      </c>
      <c r="D8">
        <v>4.728</v>
      </c>
      <c r="E8">
        <v>40.976</v>
      </c>
      <c r="F8">
        <v>249.57</v>
      </c>
      <c r="I8">
        <f t="shared" si="1"/>
        <v>191.02600876544</v>
      </c>
      <c r="J8">
        <f t="shared" si="2"/>
        <v>200.04541532999824</v>
      </c>
      <c r="K8">
        <f t="shared" si="3"/>
        <v>509.52152525678446</v>
      </c>
      <c r="L8">
        <f t="shared" si="4"/>
        <v>567.36</v>
      </c>
      <c r="M8">
        <f t="shared" si="5"/>
        <v>104.51183424104778</v>
      </c>
      <c r="N8">
        <f t="shared" si="0"/>
        <v>0.4398794416243655</v>
      </c>
    </row>
    <row r="9" spans="1:14" ht="12.75">
      <c r="A9">
        <v>12000</v>
      </c>
      <c r="B9">
        <v>0.03</v>
      </c>
      <c r="C9">
        <v>7</v>
      </c>
      <c r="D9">
        <v>4.973</v>
      </c>
      <c r="E9">
        <v>43.168</v>
      </c>
      <c r="F9">
        <v>249.36</v>
      </c>
      <c r="I9">
        <f t="shared" si="1"/>
        <v>184.48740980656</v>
      </c>
      <c r="J9">
        <f t="shared" si="2"/>
        <v>183.0137930849195</v>
      </c>
      <c r="K9">
        <f t="shared" si="3"/>
        <v>542.1642629314478</v>
      </c>
      <c r="L9">
        <f t="shared" si="4"/>
        <v>596.76</v>
      </c>
      <c r="M9">
        <f t="shared" si="5"/>
        <v>109.92752785125437</v>
      </c>
      <c r="N9">
        <f t="shared" si="0"/>
        <v>0.4178564246933441</v>
      </c>
    </row>
    <row r="10" spans="1:14" ht="12.75">
      <c r="A10">
        <v>12000</v>
      </c>
      <c r="B10">
        <v>0.03</v>
      </c>
      <c r="C10">
        <v>8</v>
      </c>
      <c r="D10">
        <v>5.56</v>
      </c>
      <c r="E10">
        <v>48.975</v>
      </c>
      <c r="F10">
        <v>239.63</v>
      </c>
      <c r="I10">
        <f t="shared" si="1"/>
        <v>157.32377102499999</v>
      </c>
      <c r="J10">
        <f t="shared" si="2"/>
        <v>136.55873641681538</v>
      </c>
      <c r="K10">
        <f t="shared" si="3"/>
        <v>622.6823452612093</v>
      </c>
      <c r="L10">
        <f t="shared" si="4"/>
        <v>667.1999999999999</v>
      </c>
      <c r="M10">
        <f t="shared" si="5"/>
        <v>122.90308764387176</v>
      </c>
      <c r="N10">
        <f t="shared" si="0"/>
        <v>0.3591576738609113</v>
      </c>
    </row>
    <row r="11" spans="1:14" ht="12.75">
      <c r="A11">
        <v>12000</v>
      </c>
      <c r="B11">
        <v>0.03</v>
      </c>
      <c r="C11">
        <v>9</v>
      </c>
      <c r="D11">
        <v>4.582</v>
      </c>
      <c r="E11">
        <v>38.593</v>
      </c>
      <c r="F11">
        <v>210.99</v>
      </c>
      <c r="G11">
        <v>120</v>
      </c>
      <c r="I11">
        <f t="shared" si="1"/>
        <v>157.54264976356</v>
      </c>
      <c r="J11">
        <f t="shared" si="2"/>
        <v>121.55442269461228</v>
      </c>
      <c r="K11">
        <f t="shared" si="3"/>
        <v>507.7472259894682</v>
      </c>
      <c r="L11">
        <f t="shared" si="4"/>
        <v>549.84</v>
      </c>
      <c r="M11">
        <f t="shared" si="5"/>
        <v>101.28452294680223</v>
      </c>
      <c r="N11">
        <f t="shared" si="0"/>
        <v>0.38372981230903536</v>
      </c>
    </row>
    <row r="12" spans="1:14" ht="12.75">
      <c r="A12">
        <v>12000</v>
      </c>
      <c r="B12">
        <v>0.03</v>
      </c>
      <c r="C12">
        <v>10</v>
      </c>
      <c r="D12">
        <v>5.846</v>
      </c>
      <c r="E12">
        <v>51.54</v>
      </c>
      <c r="F12">
        <v>209.05</v>
      </c>
      <c r="I12">
        <f t="shared" si="1"/>
        <v>117.97568390400002</v>
      </c>
      <c r="J12">
        <f t="shared" si="2"/>
        <v>81.9233366547247</v>
      </c>
      <c r="K12">
        <f t="shared" si="3"/>
        <v>669.6479731172192</v>
      </c>
      <c r="L12">
        <f t="shared" si="4"/>
        <v>701.52</v>
      </c>
      <c r="M12">
        <f t="shared" si="5"/>
        <v>129.22508100109252</v>
      </c>
      <c r="N12">
        <f t="shared" si="0"/>
        <v>0.2979957805907173</v>
      </c>
    </row>
    <row r="13" spans="1:14" ht="12.75">
      <c r="A13">
        <v>12000</v>
      </c>
      <c r="B13">
        <v>0.03</v>
      </c>
      <c r="C13">
        <v>11</v>
      </c>
      <c r="D13">
        <v>5.483</v>
      </c>
      <c r="E13">
        <v>47.992</v>
      </c>
      <c r="F13">
        <v>224.36</v>
      </c>
      <c r="I13">
        <f t="shared" si="1"/>
        <v>144.83296925616003</v>
      </c>
      <c r="J13">
        <f t="shared" si="2"/>
        <v>91.43024382373282</v>
      </c>
      <c r="K13">
        <f t="shared" si="3"/>
        <v>618.5256276016378</v>
      </c>
      <c r="L13">
        <f t="shared" si="4"/>
        <v>657.9599999999999</v>
      </c>
      <c r="M13">
        <f t="shared" si="5"/>
        <v>121.20101250923541</v>
      </c>
      <c r="N13">
        <f t="shared" si="0"/>
        <v>0.3409933734573531</v>
      </c>
    </row>
    <row r="14" spans="1:14" ht="12.75">
      <c r="A14">
        <v>12000</v>
      </c>
      <c r="B14">
        <v>0.03</v>
      </c>
      <c r="C14">
        <v>12</v>
      </c>
      <c r="D14">
        <v>5.247</v>
      </c>
      <c r="E14">
        <v>47.064</v>
      </c>
      <c r="F14">
        <v>178.33</v>
      </c>
      <c r="G14">
        <v>60</v>
      </c>
      <c r="I14">
        <f t="shared" si="1"/>
        <v>103.64393541424002</v>
      </c>
      <c r="J14">
        <f t="shared" si="2"/>
        <v>59.976038650406444</v>
      </c>
      <c r="K14">
        <f t="shared" si="3"/>
        <v>603.8583780159053</v>
      </c>
      <c r="L14">
        <f t="shared" si="4"/>
        <v>629.64</v>
      </c>
      <c r="M14">
        <f t="shared" si="5"/>
        <v>115.98426274593437</v>
      </c>
      <c r="N14">
        <f t="shared" si="0"/>
        <v>0.2832253351121276</v>
      </c>
    </row>
    <row r="15" spans="1:14" ht="12.75">
      <c r="A15">
        <v>12000</v>
      </c>
      <c r="B15">
        <v>0.03</v>
      </c>
      <c r="C15">
        <v>13</v>
      </c>
      <c r="D15">
        <v>5</v>
      </c>
      <c r="E15">
        <v>44.958</v>
      </c>
      <c r="F15">
        <v>181.53</v>
      </c>
      <c r="G15">
        <v>60</v>
      </c>
      <c r="I15">
        <f t="shared" si="1"/>
        <v>113.53734582416001</v>
      </c>
      <c r="J15">
        <f t="shared" si="2"/>
        <v>60.64716634844415</v>
      </c>
      <c r="K15">
        <f t="shared" si="3"/>
        <v>571.8801090263588</v>
      </c>
      <c r="L15">
        <f t="shared" si="4"/>
        <v>600</v>
      </c>
      <c r="M15">
        <f t="shared" si="5"/>
        <v>110.52435939197102</v>
      </c>
      <c r="N15">
        <f t="shared" si="0"/>
        <v>0.30255</v>
      </c>
    </row>
    <row r="16" spans="1:14" ht="12.75">
      <c r="A16">
        <v>12000</v>
      </c>
      <c r="B16">
        <v>0.03</v>
      </c>
      <c r="C16">
        <v>14</v>
      </c>
      <c r="D16">
        <v>5.351</v>
      </c>
      <c r="E16">
        <v>46.927</v>
      </c>
      <c r="F16">
        <v>186.05</v>
      </c>
      <c r="I16">
        <f t="shared" si="1"/>
        <v>110.15720184276</v>
      </c>
      <c r="J16">
        <f t="shared" si="2"/>
        <v>54.63865356991893</v>
      </c>
      <c r="K16">
        <f t="shared" si="3"/>
        <v>614.5758634212704</v>
      </c>
      <c r="L16">
        <f t="shared" si="4"/>
        <v>642.12</v>
      </c>
      <c r="M16">
        <f t="shared" si="5"/>
        <v>118.28316942128738</v>
      </c>
      <c r="N16">
        <f t="shared" si="0"/>
        <v>0.2897433501526195</v>
      </c>
    </row>
    <row r="17" spans="1:14" ht="12.75">
      <c r="A17">
        <v>12000</v>
      </c>
      <c r="B17">
        <v>0.03</v>
      </c>
      <c r="C17">
        <v>15</v>
      </c>
      <c r="D17">
        <v>5.557</v>
      </c>
      <c r="E17">
        <v>48.772</v>
      </c>
      <c r="F17">
        <v>169.72</v>
      </c>
      <c r="G17">
        <v>40</v>
      </c>
      <c r="I17">
        <f t="shared" si="1"/>
        <v>87.80556410096</v>
      </c>
      <c r="J17">
        <f t="shared" si="2"/>
        <v>40.648629446128666</v>
      </c>
      <c r="K17">
        <f t="shared" si="3"/>
        <v>644.8803820864766</v>
      </c>
      <c r="L17">
        <f t="shared" si="4"/>
        <v>666.84</v>
      </c>
      <c r="M17">
        <f t="shared" si="5"/>
        <v>122.83677302823659</v>
      </c>
      <c r="N17">
        <f t="shared" si="0"/>
        <v>0.25451382640513465</v>
      </c>
    </row>
    <row r="18" spans="1:14" ht="12.75">
      <c r="A18">
        <v>12000</v>
      </c>
      <c r="B18">
        <v>0.03</v>
      </c>
      <c r="C18">
        <v>16</v>
      </c>
      <c r="D18">
        <v>5.744</v>
      </c>
      <c r="E18">
        <v>49.881</v>
      </c>
      <c r="F18">
        <v>83.67</v>
      </c>
      <c r="G18">
        <v>0</v>
      </c>
      <c r="I18">
        <f t="shared" si="1"/>
        <v>-2.9128814671600054</v>
      </c>
      <c r="J18">
        <f t="shared" si="2"/>
        <v>-1.264206323989397</v>
      </c>
      <c r="K18">
        <f t="shared" si="3"/>
        <v>684.1829064658076</v>
      </c>
      <c r="L18">
        <f t="shared" si="4"/>
        <v>689.28</v>
      </c>
      <c r="M18">
        <f t="shared" si="5"/>
        <v>126.97038406949629</v>
      </c>
      <c r="N18">
        <f t="shared" si="0"/>
        <v>0.12138753481894152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J2" sqref="J2"/>
    </sheetView>
  </sheetViews>
  <sheetFormatPr defaultColWidth="9.140625" defaultRowHeight="12.75"/>
  <sheetData>
    <row r="1" spans="1:14" ht="12.75">
      <c r="A1" t="s">
        <v>43</v>
      </c>
      <c r="B1" t="s">
        <v>44</v>
      </c>
      <c r="C1" t="s">
        <v>42</v>
      </c>
      <c r="D1" t="s">
        <v>33</v>
      </c>
      <c r="E1" t="s">
        <v>34</v>
      </c>
      <c r="F1" t="s">
        <v>32</v>
      </c>
      <c r="G1" t="s">
        <v>35</v>
      </c>
      <c r="I1" t="s">
        <v>39</v>
      </c>
      <c r="J1" t="s">
        <v>36</v>
      </c>
      <c r="K1" t="s">
        <v>37</v>
      </c>
      <c r="L1" t="s">
        <v>38</v>
      </c>
      <c r="M1" t="s">
        <v>41</v>
      </c>
      <c r="N1" t="s">
        <v>40</v>
      </c>
    </row>
    <row r="2" spans="1:14" ht="12.75">
      <c r="A2">
        <v>12000</v>
      </c>
      <c r="B2">
        <v>0.03</v>
      </c>
      <c r="C2">
        <v>1</v>
      </c>
      <c r="D2">
        <v>3.303</v>
      </c>
      <c r="E2">
        <v>29.058</v>
      </c>
      <c r="F2">
        <v>222.05</v>
      </c>
      <c r="I2">
        <f>F2-(D2*D2*0.8+E2*E2*20200/1000000)</f>
        <v>196.2659320472</v>
      </c>
      <c r="J2">
        <f>I2/(0.5*C2*10^-9*16971^2)</f>
        <v>1362.8876301356984</v>
      </c>
      <c r="K2">
        <f>((120*D2)^2-F2^2)^0.5</f>
        <v>328.32156051651555</v>
      </c>
      <c r="L2">
        <f>120*D2</f>
        <v>396.36</v>
      </c>
      <c r="M2">
        <f>L2/120/0.045238896</f>
        <v>73.01239181433606</v>
      </c>
      <c r="N2">
        <f aca="true" t="shared" si="0" ref="N2:N18">F2/L2</f>
        <v>0.5602230295690787</v>
      </c>
    </row>
    <row r="3" spans="1:14" ht="12.75">
      <c r="A3">
        <v>12000</v>
      </c>
      <c r="B3">
        <v>0.03</v>
      </c>
      <c r="C3">
        <v>2</v>
      </c>
      <c r="D3">
        <v>3.485</v>
      </c>
      <c r="E3">
        <v>31.017</v>
      </c>
      <c r="F3">
        <v>231.78</v>
      </c>
      <c r="I3">
        <f aca="true" t="shared" si="1" ref="I3:I18">F3-(D3*D3*0.8+E3*E3*20200/1000000)</f>
        <v>202.6303233622</v>
      </c>
      <c r="J3">
        <f aca="true" t="shared" si="2" ref="J3:J18">I3/(0.5*C3*10^-9*16971^2)</f>
        <v>703.5412573138896</v>
      </c>
      <c r="K3">
        <f aca="true" t="shared" si="3" ref="K3:K18">((120*D3)^2-F3^2)^0.5</f>
        <v>348.0937684015616</v>
      </c>
      <c r="L3">
        <f aca="true" t="shared" si="4" ref="L3:L18">120*D3</f>
        <v>418.2</v>
      </c>
      <c r="M3">
        <f>L3/120/0.045238896</f>
        <v>77.0354784962038</v>
      </c>
      <c r="N3">
        <f t="shared" si="0"/>
        <v>0.5542324246771879</v>
      </c>
    </row>
    <row r="4" spans="1:14" ht="12.75">
      <c r="A4">
        <v>12000</v>
      </c>
      <c r="B4">
        <v>0.03</v>
      </c>
      <c r="C4">
        <v>3</v>
      </c>
      <c r="D4">
        <v>4.059</v>
      </c>
      <c r="E4">
        <v>36.242</v>
      </c>
      <c r="F4">
        <v>251.5</v>
      </c>
      <c r="I4">
        <f t="shared" si="1"/>
        <v>211.7872674072</v>
      </c>
      <c r="J4">
        <f t="shared" si="2"/>
        <v>490.2230423771808</v>
      </c>
      <c r="K4">
        <f t="shared" si="3"/>
        <v>417.1266910663953</v>
      </c>
      <c r="L4">
        <f t="shared" si="4"/>
        <v>487.08000000000004</v>
      </c>
      <c r="M4">
        <f aca="true" t="shared" si="5" ref="M4:M18">L4/120/0.045238896</f>
        <v>89.72367495440207</v>
      </c>
      <c r="N4">
        <f t="shared" si="0"/>
        <v>0.5163422846349676</v>
      </c>
    </row>
    <row r="5" spans="1:14" ht="12.75">
      <c r="A5">
        <v>12000</v>
      </c>
      <c r="B5">
        <v>0.03</v>
      </c>
      <c r="C5">
        <v>4</v>
      </c>
      <c r="D5">
        <v>4.283</v>
      </c>
      <c r="E5">
        <v>38.653</v>
      </c>
      <c r="F5">
        <v>253.37</v>
      </c>
      <c r="I5">
        <f t="shared" si="1"/>
        <v>208.5148297382</v>
      </c>
      <c r="J5">
        <f t="shared" si="2"/>
        <v>361.98625913551444</v>
      </c>
      <c r="K5">
        <f t="shared" si="3"/>
        <v>447.1672223005618</v>
      </c>
      <c r="L5">
        <f t="shared" si="4"/>
        <v>513.96</v>
      </c>
      <c r="M5">
        <f t="shared" si="5"/>
        <v>94.67516625516238</v>
      </c>
      <c r="N5">
        <f t="shared" si="0"/>
        <v>0.4929761070900459</v>
      </c>
    </row>
    <row r="6" spans="1:14" ht="12.75">
      <c r="A6">
        <v>12000</v>
      </c>
      <c r="B6">
        <v>0.03</v>
      </c>
      <c r="C6">
        <v>5</v>
      </c>
      <c r="D6">
        <v>4.285</v>
      </c>
      <c r="E6">
        <v>38.722</v>
      </c>
      <c r="F6">
        <v>239.76</v>
      </c>
      <c r="I6">
        <f t="shared" si="1"/>
        <v>194.7832756632</v>
      </c>
      <c r="J6">
        <f t="shared" si="2"/>
        <v>270.5183871593617</v>
      </c>
      <c r="K6">
        <f t="shared" si="3"/>
        <v>454.88106401563925</v>
      </c>
      <c r="L6">
        <f t="shared" si="4"/>
        <v>514.2</v>
      </c>
      <c r="M6">
        <f t="shared" si="5"/>
        <v>94.71937599891916</v>
      </c>
      <c r="N6">
        <f t="shared" si="0"/>
        <v>0.46627771295215864</v>
      </c>
    </row>
    <row r="7" spans="1:14" ht="12.75">
      <c r="A7">
        <v>12000</v>
      </c>
      <c r="B7">
        <v>0.03</v>
      </c>
      <c r="C7">
        <v>6</v>
      </c>
      <c r="D7">
        <v>4.536</v>
      </c>
      <c r="E7">
        <v>41.585</v>
      </c>
      <c r="F7">
        <v>249.94</v>
      </c>
      <c r="I7">
        <f t="shared" si="1"/>
        <v>198.547656255</v>
      </c>
      <c r="J7">
        <f t="shared" si="2"/>
        <v>229.78868677465127</v>
      </c>
      <c r="K7">
        <f t="shared" si="3"/>
        <v>483.5434404477016</v>
      </c>
      <c r="L7">
        <f t="shared" si="4"/>
        <v>544.3199999999999</v>
      </c>
      <c r="M7">
        <f t="shared" si="5"/>
        <v>100.2676988403961</v>
      </c>
      <c r="N7">
        <f t="shared" si="0"/>
        <v>0.45917842445620227</v>
      </c>
    </row>
    <row r="8" spans="1:14" ht="12.75">
      <c r="A8">
        <v>12000</v>
      </c>
      <c r="B8">
        <v>0.03</v>
      </c>
      <c r="C8">
        <v>6.631</v>
      </c>
      <c r="D8">
        <v>4.478</v>
      </c>
      <c r="E8">
        <v>40.92</v>
      </c>
      <c r="F8">
        <v>240.93</v>
      </c>
      <c r="I8">
        <f t="shared" si="1"/>
        <v>191.06419552</v>
      </c>
      <c r="J8">
        <f t="shared" si="2"/>
        <v>200.08540509487597</v>
      </c>
      <c r="K8">
        <f t="shared" si="3"/>
        <v>480.32125155982845</v>
      </c>
      <c r="L8">
        <f t="shared" si="4"/>
        <v>537.36</v>
      </c>
      <c r="M8">
        <f t="shared" si="5"/>
        <v>98.98561627144923</v>
      </c>
      <c r="N8">
        <f t="shared" si="0"/>
        <v>0.4483586422510049</v>
      </c>
    </row>
    <row r="9" spans="1:14" ht="12.75">
      <c r="A9">
        <v>12000</v>
      </c>
      <c r="B9">
        <v>0.03</v>
      </c>
      <c r="C9">
        <v>7</v>
      </c>
      <c r="D9">
        <v>4.15</v>
      </c>
      <c r="E9">
        <v>36.893</v>
      </c>
      <c r="F9">
        <v>220.75</v>
      </c>
      <c r="I9">
        <f t="shared" si="1"/>
        <v>179.4779123302</v>
      </c>
      <c r="J9">
        <f t="shared" si="2"/>
        <v>178.04430960873395</v>
      </c>
      <c r="K9">
        <f t="shared" si="3"/>
        <v>446.40053483390903</v>
      </c>
      <c r="L9">
        <f t="shared" si="4"/>
        <v>498.00000000000006</v>
      </c>
      <c r="M9">
        <f t="shared" si="5"/>
        <v>91.73521829533595</v>
      </c>
      <c r="N9">
        <f t="shared" si="0"/>
        <v>0.4432730923694779</v>
      </c>
    </row>
    <row r="10" spans="1:14" ht="12.75">
      <c r="A10">
        <v>12000</v>
      </c>
      <c r="B10">
        <v>0.03</v>
      </c>
      <c r="C10">
        <v>8</v>
      </c>
      <c r="D10">
        <v>5.201</v>
      </c>
      <c r="E10">
        <v>48.628</v>
      </c>
      <c r="F10">
        <v>232.95</v>
      </c>
      <c r="I10">
        <f t="shared" si="1"/>
        <v>163.5430950432</v>
      </c>
      <c r="J10">
        <f t="shared" si="2"/>
        <v>141.957176994223</v>
      </c>
      <c r="K10">
        <f t="shared" si="3"/>
        <v>579.0164694548852</v>
      </c>
      <c r="L10">
        <f t="shared" si="4"/>
        <v>624.12</v>
      </c>
      <c r="M10">
        <f t="shared" si="5"/>
        <v>114.96743863952824</v>
      </c>
      <c r="N10">
        <f t="shared" si="0"/>
        <v>0.3732455297058258</v>
      </c>
    </row>
    <row r="11" spans="1:14" ht="12.75">
      <c r="A11">
        <v>12000</v>
      </c>
      <c r="B11">
        <v>0.03</v>
      </c>
      <c r="C11">
        <v>9</v>
      </c>
      <c r="D11">
        <v>5.003</v>
      </c>
      <c r="E11">
        <v>48.454</v>
      </c>
      <c r="F11">
        <v>222.55</v>
      </c>
      <c r="I11">
        <f t="shared" si="1"/>
        <v>155.1006324568</v>
      </c>
      <c r="J11">
        <f t="shared" si="2"/>
        <v>119.67024717529128</v>
      </c>
      <c r="K11">
        <f t="shared" si="3"/>
        <v>557.5873268825252</v>
      </c>
      <c r="L11">
        <f t="shared" si="4"/>
        <v>600.36</v>
      </c>
      <c r="M11">
        <f t="shared" si="5"/>
        <v>110.5906740076062</v>
      </c>
      <c r="N11">
        <f t="shared" si="0"/>
        <v>0.37069425011659674</v>
      </c>
    </row>
    <row r="12" spans="1:14" ht="12.75">
      <c r="A12">
        <v>12000</v>
      </c>
      <c r="B12">
        <v>0.03</v>
      </c>
      <c r="C12">
        <v>10</v>
      </c>
      <c r="D12">
        <v>5.573</v>
      </c>
      <c r="E12">
        <v>51.414</v>
      </c>
      <c r="F12">
        <v>191.82</v>
      </c>
      <c r="I12">
        <f t="shared" si="1"/>
        <v>113.57666900079998</v>
      </c>
      <c r="J12">
        <f t="shared" si="2"/>
        <v>78.86862260740236</v>
      </c>
      <c r="K12">
        <f t="shared" si="3"/>
        <v>640.6598357943161</v>
      </c>
      <c r="L12">
        <f t="shared" si="4"/>
        <v>668.76</v>
      </c>
      <c r="M12">
        <f t="shared" si="5"/>
        <v>123.19045097829088</v>
      </c>
      <c r="N12">
        <f t="shared" si="0"/>
        <v>0.2868293558227167</v>
      </c>
    </row>
    <row r="13" spans="1:14" ht="12.75">
      <c r="A13">
        <v>12000</v>
      </c>
      <c r="B13">
        <v>0.03</v>
      </c>
      <c r="C13">
        <v>11</v>
      </c>
      <c r="D13">
        <v>5.417</v>
      </c>
      <c r="E13">
        <v>50.849</v>
      </c>
      <c r="F13">
        <v>167.97</v>
      </c>
      <c r="I13">
        <f t="shared" si="1"/>
        <v>92.26534861980001</v>
      </c>
      <c r="J13">
        <f t="shared" si="2"/>
        <v>58.24532469447548</v>
      </c>
      <c r="K13">
        <f t="shared" si="3"/>
        <v>627.9634389835128</v>
      </c>
      <c r="L13">
        <f t="shared" si="4"/>
        <v>650.04</v>
      </c>
      <c r="M13">
        <f t="shared" si="5"/>
        <v>119.7420909652614</v>
      </c>
      <c r="N13">
        <f t="shared" si="0"/>
        <v>0.2583994831087318</v>
      </c>
    </row>
    <row r="14" spans="1:14" ht="12.75">
      <c r="A14">
        <v>12000</v>
      </c>
      <c r="B14">
        <v>0.03</v>
      </c>
      <c r="C14">
        <v>12</v>
      </c>
      <c r="D14">
        <v>4.977</v>
      </c>
      <c r="E14">
        <v>46.838</v>
      </c>
      <c r="F14">
        <v>168.2</v>
      </c>
      <c r="I14">
        <f t="shared" si="1"/>
        <v>104.06885227119997</v>
      </c>
      <c r="J14">
        <f t="shared" si="2"/>
        <v>60.22192693836447</v>
      </c>
      <c r="K14">
        <f t="shared" si="3"/>
        <v>573.0657707453831</v>
      </c>
      <c r="L14">
        <f t="shared" si="4"/>
        <v>597.24</v>
      </c>
      <c r="M14">
        <f t="shared" si="5"/>
        <v>110.01594733876796</v>
      </c>
      <c r="N14">
        <f t="shared" si="0"/>
        <v>0.2816288259326234</v>
      </c>
    </row>
    <row r="15" spans="1:14" ht="12.75">
      <c r="A15">
        <v>12000</v>
      </c>
      <c r="B15">
        <v>0.03</v>
      </c>
      <c r="C15">
        <v>13</v>
      </c>
      <c r="D15">
        <v>4.755</v>
      </c>
      <c r="E15">
        <v>44.846</v>
      </c>
      <c r="F15">
        <v>172.4</v>
      </c>
      <c r="I15">
        <f t="shared" si="1"/>
        <v>113.68647293680002</v>
      </c>
      <c r="J15">
        <f t="shared" si="2"/>
        <v>60.72682416272271</v>
      </c>
      <c r="K15">
        <f t="shared" si="3"/>
        <v>543.9325325810179</v>
      </c>
      <c r="L15">
        <f t="shared" si="4"/>
        <v>570.6</v>
      </c>
      <c r="M15">
        <f t="shared" si="5"/>
        <v>105.10866578176443</v>
      </c>
      <c r="N15">
        <f t="shared" si="0"/>
        <v>0.30213810024535576</v>
      </c>
    </row>
    <row r="16" spans="1:14" ht="12.75">
      <c r="A16">
        <v>12000</v>
      </c>
      <c r="B16">
        <v>0.03</v>
      </c>
      <c r="C16">
        <v>14</v>
      </c>
      <c r="D16">
        <v>4.949</v>
      </c>
      <c r="E16">
        <v>45.866</v>
      </c>
      <c r="F16">
        <v>176.16</v>
      </c>
      <c r="I16">
        <f t="shared" si="1"/>
        <v>114.0713820888</v>
      </c>
      <c r="J16">
        <f t="shared" si="2"/>
        <v>56.58011118590734</v>
      </c>
      <c r="K16">
        <f t="shared" si="3"/>
        <v>567.1517511213378</v>
      </c>
      <c r="L16">
        <f t="shared" si="4"/>
        <v>593.88</v>
      </c>
      <c r="M16">
        <f t="shared" si="5"/>
        <v>109.39701092617291</v>
      </c>
      <c r="N16">
        <f t="shared" si="0"/>
        <v>0.2966255809254395</v>
      </c>
    </row>
    <row r="17" spans="1:14" ht="12.75">
      <c r="A17">
        <v>12000</v>
      </c>
      <c r="B17">
        <v>0.03</v>
      </c>
      <c r="C17">
        <v>15</v>
      </c>
      <c r="D17">
        <v>5.051</v>
      </c>
      <c r="E17">
        <v>45.898</v>
      </c>
      <c r="F17">
        <v>172.2</v>
      </c>
      <c r="I17">
        <f t="shared" si="1"/>
        <v>109.23606583919998</v>
      </c>
      <c r="J17">
        <f t="shared" si="2"/>
        <v>50.569646786222364</v>
      </c>
      <c r="K17">
        <f t="shared" si="3"/>
        <v>581.1442285698104</v>
      </c>
      <c r="L17">
        <f t="shared" si="4"/>
        <v>606.12</v>
      </c>
      <c r="M17">
        <f t="shared" si="5"/>
        <v>111.65170785776913</v>
      </c>
      <c r="N17">
        <f t="shared" si="0"/>
        <v>0.2841021579885171</v>
      </c>
    </row>
    <row r="18" spans="1:14" ht="12.75">
      <c r="A18">
        <v>12000</v>
      </c>
      <c r="B18">
        <v>0.03</v>
      </c>
      <c r="C18">
        <v>16</v>
      </c>
      <c r="D18">
        <v>5.415</v>
      </c>
      <c r="E18">
        <v>49.482</v>
      </c>
      <c r="F18">
        <v>68.52</v>
      </c>
      <c r="I18">
        <f t="shared" si="1"/>
        <v>-4.396840144800009</v>
      </c>
      <c r="J18">
        <f t="shared" si="2"/>
        <v>-1.9082524226590154</v>
      </c>
      <c r="K18">
        <f t="shared" si="3"/>
        <v>646.1772586527632</v>
      </c>
      <c r="L18">
        <f t="shared" si="4"/>
        <v>649.8</v>
      </c>
      <c r="M18">
        <f t="shared" si="5"/>
        <v>119.6978812215046</v>
      </c>
      <c r="N18">
        <f t="shared" si="0"/>
        <v>0.10544783010156972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A24" sqref="A24"/>
    </sheetView>
  </sheetViews>
  <sheetFormatPr defaultColWidth="9.140625" defaultRowHeight="12.75"/>
  <sheetData>
    <row r="1" spans="1:14" ht="12.75">
      <c r="A1" t="s">
        <v>43</v>
      </c>
      <c r="B1" t="s">
        <v>44</v>
      </c>
      <c r="C1" t="s">
        <v>42</v>
      </c>
      <c r="D1" t="s">
        <v>33</v>
      </c>
      <c r="E1" t="s">
        <v>34</v>
      </c>
      <c r="F1" t="s">
        <v>32</v>
      </c>
      <c r="G1" t="s">
        <v>35</v>
      </c>
      <c r="I1" t="s">
        <v>39</v>
      </c>
      <c r="J1" t="s">
        <v>36</v>
      </c>
      <c r="K1" t="s">
        <v>37</v>
      </c>
      <c r="L1" t="s">
        <v>38</v>
      </c>
      <c r="M1" t="s">
        <v>41</v>
      </c>
      <c r="N1" t="s">
        <v>40</v>
      </c>
    </row>
    <row r="2" spans="1:14" ht="12.75">
      <c r="A2">
        <v>9000</v>
      </c>
      <c r="B2">
        <v>0.03</v>
      </c>
      <c r="C2">
        <v>1</v>
      </c>
      <c r="I2">
        <f>F2-(D2*D2*1.697+E2*E2*16025/1000000)</f>
        <v>0</v>
      </c>
      <c r="J2">
        <f>I2/(0.5*C2*10^-9*12728^2)</f>
        <v>0</v>
      </c>
      <c r="K2">
        <f>((120*D2)^2-F2^2)^0.5</f>
        <v>0</v>
      </c>
      <c r="L2">
        <f>120*D2</f>
        <v>0</v>
      </c>
      <c r="M2">
        <f>L2/120/0.045238896</f>
        <v>0</v>
      </c>
      <c r="N2" t="e">
        <f aca="true" t="shared" si="0" ref="N2:N23">F2/L2</f>
        <v>#DIV/0!</v>
      </c>
    </row>
    <row r="3" spans="1:14" ht="12.75">
      <c r="A3">
        <v>9000</v>
      </c>
      <c r="B3">
        <v>0.03</v>
      </c>
      <c r="C3">
        <v>2</v>
      </c>
      <c r="D3">
        <v>2.497</v>
      </c>
      <c r="E3">
        <v>30.808</v>
      </c>
      <c r="F3">
        <v>181.26</v>
      </c>
      <c r="I3">
        <f aca="true" t="shared" si="1" ref="I3:I23">F3-(D3*D3*1.697+E3*E3*16025/1000000)</f>
        <v>155.4693355814</v>
      </c>
      <c r="J3">
        <f aca="true" t="shared" si="2" ref="J3:J23">I3/(0.5*C3*10^-9*12728^2)</f>
        <v>959.6755036123508</v>
      </c>
      <c r="K3">
        <f aca="true" t="shared" si="3" ref="K3:K23">((120*D3)^2-F3^2)^0.5</f>
        <v>238.59786671301148</v>
      </c>
      <c r="L3">
        <f aca="true" t="shared" si="4" ref="L3:L23">120*D3</f>
        <v>299.64</v>
      </c>
      <c r="M3">
        <f>L3/120/0.045238896</f>
        <v>55.19586508035032</v>
      </c>
      <c r="N3">
        <f t="shared" si="0"/>
        <v>0.604925911093312</v>
      </c>
    </row>
    <row r="4" spans="1:14" ht="12.75">
      <c r="A4">
        <v>9000</v>
      </c>
      <c r="B4">
        <v>0.03</v>
      </c>
      <c r="C4">
        <v>3</v>
      </c>
      <c r="D4">
        <v>2.816</v>
      </c>
      <c r="E4">
        <v>34.893</v>
      </c>
      <c r="F4">
        <v>194.48</v>
      </c>
      <c r="I4">
        <f t="shared" si="1"/>
        <v>161.51225314777497</v>
      </c>
      <c r="J4">
        <f t="shared" si="2"/>
        <v>664.6513380468845</v>
      </c>
      <c r="K4">
        <f t="shared" si="3"/>
        <v>276.346622921287</v>
      </c>
      <c r="L4">
        <f t="shared" si="4"/>
        <v>337.91999999999996</v>
      </c>
      <c r="M4">
        <f aca="true" t="shared" si="5" ref="M4:M23">L4/120/0.045238896</f>
        <v>62.24731920955807</v>
      </c>
      <c r="N4">
        <f t="shared" si="0"/>
        <v>0.5755208333333334</v>
      </c>
    </row>
    <row r="5" spans="1:14" ht="12.75">
      <c r="A5">
        <v>9000</v>
      </c>
      <c r="B5">
        <v>0.03</v>
      </c>
      <c r="C5">
        <v>4</v>
      </c>
      <c r="D5">
        <v>2.884</v>
      </c>
      <c r="E5">
        <v>35.78</v>
      </c>
      <c r="F5">
        <v>192.38</v>
      </c>
      <c r="I5">
        <f t="shared" si="1"/>
        <v>157.749937558</v>
      </c>
      <c r="J5">
        <f t="shared" si="2"/>
        <v>486.8765605919986</v>
      </c>
      <c r="K5">
        <f t="shared" si="3"/>
        <v>287.68264111690854</v>
      </c>
      <c r="L5">
        <f t="shared" si="4"/>
        <v>346.08</v>
      </c>
      <c r="M5">
        <f t="shared" si="5"/>
        <v>63.75045049728888</v>
      </c>
      <c r="N5">
        <f t="shared" si="0"/>
        <v>0.5558830328247805</v>
      </c>
    </row>
    <row r="6" spans="1:14" ht="12.75">
      <c r="A6">
        <v>9000</v>
      </c>
      <c r="B6">
        <v>0.03</v>
      </c>
      <c r="C6">
        <v>5</v>
      </c>
      <c r="D6">
        <v>3.083</v>
      </c>
      <c r="E6">
        <v>38.492</v>
      </c>
      <c r="F6">
        <v>196.31</v>
      </c>
      <c r="I6">
        <f t="shared" si="1"/>
        <v>156.4370174914</v>
      </c>
      <c r="J6">
        <f t="shared" si="2"/>
        <v>386.2595102326648</v>
      </c>
      <c r="K6">
        <f t="shared" si="3"/>
        <v>313.58058852550175</v>
      </c>
      <c r="L6">
        <f t="shared" si="4"/>
        <v>369.96000000000004</v>
      </c>
      <c r="M6">
        <f t="shared" si="5"/>
        <v>68.14932000108934</v>
      </c>
      <c r="N6">
        <f t="shared" si="0"/>
        <v>0.530624932425127</v>
      </c>
    </row>
    <row r="7" spans="1:14" ht="12.75">
      <c r="A7">
        <v>9000</v>
      </c>
      <c r="B7">
        <v>0.03</v>
      </c>
      <c r="C7">
        <v>6</v>
      </c>
      <c r="D7">
        <v>3.18</v>
      </c>
      <c r="E7">
        <v>39.625</v>
      </c>
      <c r="F7">
        <v>193.82</v>
      </c>
      <c r="I7">
        <f t="shared" si="1"/>
        <v>151.497753684375</v>
      </c>
      <c r="J7">
        <f t="shared" si="2"/>
        <v>311.71995540576216</v>
      </c>
      <c r="K7">
        <f t="shared" si="3"/>
        <v>328.7131996132799</v>
      </c>
      <c r="L7">
        <f t="shared" si="4"/>
        <v>381.6</v>
      </c>
      <c r="M7">
        <f t="shared" si="5"/>
        <v>70.29349257329356</v>
      </c>
      <c r="N7">
        <f t="shared" si="0"/>
        <v>0.5079140461215932</v>
      </c>
    </row>
    <row r="8" spans="1:14" ht="12.75">
      <c r="A8">
        <v>9000</v>
      </c>
      <c r="B8">
        <v>0.03</v>
      </c>
      <c r="C8">
        <v>7</v>
      </c>
      <c r="D8">
        <v>3.368</v>
      </c>
      <c r="E8">
        <v>42.384</v>
      </c>
      <c r="F8">
        <v>197.96</v>
      </c>
      <c r="I8">
        <f t="shared" si="1"/>
        <v>149.9228440896</v>
      </c>
      <c r="J8">
        <f t="shared" si="2"/>
        <v>264.4109488888376</v>
      </c>
      <c r="K8">
        <f t="shared" si="3"/>
        <v>352.35939607168126</v>
      </c>
      <c r="L8">
        <f t="shared" si="4"/>
        <v>404.15999999999997</v>
      </c>
      <c r="M8">
        <f t="shared" si="5"/>
        <v>74.44920848643167</v>
      </c>
      <c r="N8">
        <f t="shared" si="0"/>
        <v>0.48980601741884405</v>
      </c>
    </row>
    <row r="9" spans="1:14" ht="12.75">
      <c r="A9">
        <v>9000</v>
      </c>
      <c r="B9">
        <v>0.03</v>
      </c>
      <c r="C9">
        <v>8</v>
      </c>
      <c r="D9">
        <v>3.284</v>
      </c>
      <c r="E9">
        <v>40.844</v>
      </c>
      <c r="F9">
        <v>187.49</v>
      </c>
      <c r="I9">
        <f t="shared" si="1"/>
        <v>142.45501558360002</v>
      </c>
      <c r="J9">
        <f t="shared" si="2"/>
        <v>219.83529470787224</v>
      </c>
      <c r="K9">
        <f t="shared" si="3"/>
        <v>346.6216183390759</v>
      </c>
      <c r="L9">
        <f t="shared" si="4"/>
        <v>394.08</v>
      </c>
      <c r="M9">
        <f t="shared" si="5"/>
        <v>72.59239924864656</v>
      </c>
      <c r="N9">
        <f t="shared" si="0"/>
        <v>0.47576634185952094</v>
      </c>
    </row>
    <row r="10" spans="1:14" ht="12.75">
      <c r="A10">
        <v>9000</v>
      </c>
      <c r="B10">
        <v>0.03</v>
      </c>
      <c r="C10">
        <v>8.842</v>
      </c>
      <c r="D10">
        <v>3.345</v>
      </c>
      <c r="E10">
        <v>42.045</v>
      </c>
      <c r="F10">
        <v>190.74</v>
      </c>
      <c r="I10">
        <f t="shared" si="1"/>
        <v>143.423517624375</v>
      </c>
      <c r="J10">
        <f t="shared" si="2"/>
        <v>200.25322625524734</v>
      </c>
      <c r="K10">
        <f t="shared" si="3"/>
        <v>353.18580435798947</v>
      </c>
      <c r="L10">
        <f t="shared" si="4"/>
        <v>401.40000000000003</v>
      </c>
      <c r="M10">
        <f t="shared" si="5"/>
        <v>73.94079643322861</v>
      </c>
      <c r="N10">
        <f t="shared" si="0"/>
        <v>0.47518684603886396</v>
      </c>
    </row>
    <row r="11" spans="1:14" ht="12.75">
      <c r="A11">
        <v>9000</v>
      </c>
      <c r="B11">
        <v>0.03</v>
      </c>
      <c r="C11">
        <v>9</v>
      </c>
      <c r="D11">
        <v>3.256</v>
      </c>
      <c r="E11">
        <v>40.784</v>
      </c>
      <c r="F11">
        <v>183.65</v>
      </c>
      <c r="I11">
        <f t="shared" si="1"/>
        <v>139.00425554560002</v>
      </c>
      <c r="J11">
        <f t="shared" si="2"/>
        <v>190.67565595794736</v>
      </c>
      <c r="K11">
        <f t="shared" si="3"/>
        <v>344.86924464208164</v>
      </c>
      <c r="L11">
        <f t="shared" si="4"/>
        <v>390.71999999999997</v>
      </c>
      <c r="M11">
        <f t="shared" si="5"/>
        <v>71.97346283605152</v>
      </c>
      <c r="N11">
        <f t="shared" si="0"/>
        <v>0.4700296887796888</v>
      </c>
    </row>
    <row r="12" spans="1:14" ht="12.75">
      <c r="A12">
        <v>9000</v>
      </c>
      <c r="B12">
        <v>0.03</v>
      </c>
      <c r="C12">
        <v>10</v>
      </c>
      <c r="D12">
        <v>3.603</v>
      </c>
      <c r="E12">
        <v>48.746</v>
      </c>
      <c r="F12">
        <v>206.42</v>
      </c>
      <c r="I12">
        <f t="shared" si="1"/>
        <v>146.3120449581</v>
      </c>
      <c r="J12">
        <f t="shared" si="2"/>
        <v>180.6299421099682</v>
      </c>
      <c r="K12">
        <f t="shared" si="3"/>
        <v>379.90255750652693</v>
      </c>
      <c r="L12">
        <f t="shared" si="4"/>
        <v>432.36</v>
      </c>
      <c r="M12">
        <f t="shared" si="5"/>
        <v>79.64385337785431</v>
      </c>
      <c r="N12">
        <f t="shared" si="0"/>
        <v>0.4774262188916643</v>
      </c>
    </row>
    <row r="13" spans="1:14" ht="12.75">
      <c r="A13">
        <v>9000</v>
      </c>
      <c r="B13">
        <v>0.03</v>
      </c>
      <c r="C13">
        <v>11</v>
      </c>
      <c r="D13">
        <v>3.974</v>
      </c>
      <c r="E13">
        <v>49.968</v>
      </c>
      <c r="F13">
        <v>174.76</v>
      </c>
      <c r="G13">
        <v>120</v>
      </c>
      <c r="I13">
        <f t="shared" si="1"/>
        <v>107.94859241839998</v>
      </c>
      <c r="J13">
        <f t="shared" si="2"/>
        <v>121.152940962411</v>
      </c>
      <c r="K13">
        <f t="shared" si="3"/>
        <v>443.7042672772035</v>
      </c>
      <c r="L13">
        <f t="shared" si="4"/>
        <v>476.88</v>
      </c>
      <c r="M13">
        <f t="shared" si="5"/>
        <v>87.84476084473856</v>
      </c>
      <c r="N13">
        <f t="shared" si="0"/>
        <v>0.3664653581613823</v>
      </c>
    </row>
    <row r="14" spans="1:14" ht="12.75">
      <c r="A14">
        <v>9000</v>
      </c>
      <c r="B14">
        <v>0.03</v>
      </c>
      <c r="C14">
        <v>12</v>
      </c>
      <c r="D14">
        <v>3.192</v>
      </c>
      <c r="E14">
        <v>39.626</v>
      </c>
      <c r="F14">
        <v>160.03</v>
      </c>
      <c r="G14">
        <v>120</v>
      </c>
      <c r="I14">
        <f t="shared" si="1"/>
        <v>117.5767242791</v>
      </c>
      <c r="J14">
        <f t="shared" si="2"/>
        <v>120.96222669213317</v>
      </c>
      <c r="K14">
        <f t="shared" si="3"/>
        <v>348.00867905843955</v>
      </c>
      <c r="L14">
        <f t="shared" si="4"/>
        <v>383.04</v>
      </c>
      <c r="M14">
        <f t="shared" si="5"/>
        <v>70.5587510358343</v>
      </c>
      <c r="N14">
        <f t="shared" si="0"/>
        <v>0.4177892648287385</v>
      </c>
    </row>
    <row r="15" spans="1:14" ht="12.75">
      <c r="A15">
        <v>9000</v>
      </c>
      <c r="B15">
        <v>0.03</v>
      </c>
      <c r="C15">
        <v>13</v>
      </c>
      <c r="D15">
        <v>3.862</v>
      </c>
      <c r="E15">
        <v>48.116</v>
      </c>
      <c r="F15">
        <v>173.64</v>
      </c>
      <c r="I15">
        <f t="shared" si="1"/>
        <v>111.22890029959999</v>
      </c>
      <c r="J15">
        <f t="shared" si="2"/>
        <v>105.6291909834312</v>
      </c>
      <c r="K15">
        <f t="shared" si="3"/>
        <v>429.6810258784998</v>
      </c>
      <c r="L15">
        <f t="shared" si="4"/>
        <v>463.44</v>
      </c>
      <c r="M15">
        <f t="shared" si="5"/>
        <v>85.36901519435841</v>
      </c>
      <c r="N15">
        <f t="shared" si="0"/>
        <v>0.3746763335059554</v>
      </c>
    </row>
    <row r="16" spans="1:14" ht="12.75">
      <c r="A16">
        <v>9000</v>
      </c>
      <c r="B16">
        <v>0.03</v>
      </c>
      <c r="C16">
        <v>14</v>
      </c>
      <c r="D16">
        <v>4.021</v>
      </c>
      <c r="E16">
        <v>50.648</v>
      </c>
      <c r="F16">
        <v>174.48</v>
      </c>
      <c r="I16">
        <f t="shared" si="1"/>
        <v>105.93450666139998</v>
      </c>
      <c r="J16">
        <f t="shared" si="2"/>
        <v>93.41552848901262</v>
      </c>
      <c r="K16">
        <f t="shared" si="3"/>
        <v>449.8691809848725</v>
      </c>
      <c r="L16">
        <f t="shared" si="4"/>
        <v>482.52</v>
      </c>
      <c r="M16">
        <f t="shared" si="5"/>
        <v>88.88368982302309</v>
      </c>
      <c r="N16">
        <f t="shared" si="0"/>
        <v>0.3616015916438697</v>
      </c>
    </row>
    <row r="17" spans="1:14" ht="12.75">
      <c r="A17">
        <v>9000</v>
      </c>
      <c r="B17">
        <v>0.03</v>
      </c>
      <c r="C17">
        <v>15</v>
      </c>
      <c r="D17">
        <v>4.028</v>
      </c>
      <c r="E17">
        <v>51.5</v>
      </c>
      <c r="F17">
        <v>152.65</v>
      </c>
      <c r="I17">
        <f t="shared" si="1"/>
        <v>82.61423530200001</v>
      </c>
      <c r="J17">
        <f t="shared" si="2"/>
        <v>67.9944226707742</v>
      </c>
      <c r="K17">
        <f t="shared" si="3"/>
        <v>458.6227939167437</v>
      </c>
      <c r="L17">
        <f t="shared" si="4"/>
        <v>483.35999999999996</v>
      </c>
      <c r="M17">
        <f t="shared" si="5"/>
        <v>89.03842392617184</v>
      </c>
      <c r="N17">
        <f t="shared" si="0"/>
        <v>0.3158101621979477</v>
      </c>
    </row>
    <row r="18" spans="1:14" ht="12.75">
      <c r="A18">
        <v>9000</v>
      </c>
      <c r="B18">
        <v>0.03</v>
      </c>
      <c r="C18">
        <v>16</v>
      </c>
      <c r="D18">
        <v>3.731</v>
      </c>
      <c r="E18">
        <v>47.982</v>
      </c>
      <c r="F18">
        <v>138.14</v>
      </c>
      <c r="I18">
        <f t="shared" si="1"/>
        <v>77.62323339089998</v>
      </c>
      <c r="J18">
        <f t="shared" si="2"/>
        <v>59.89373669561045</v>
      </c>
      <c r="K18">
        <f t="shared" si="3"/>
        <v>425.8762012604132</v>
      </c>
      <c r="L18">
        <f t="shared" si="4"/>
        <v>447.71999999999997</v>
      </c>
      <c r="M18">
        <f t="shared" si="5"/>
        <v>82.47327697828877</v>
      </c>
      <c r="N18">
        <f t="shared" si="0"/>
        <v>0.30854105244349145</v>
      </c>
    </row>
    <row r="19" spans="1:14" ht="12.75">
      <c r="A19">
        <v>9000</v>
      </c>
      <c r="B19">
        <v>0.03</v>
      </c>
      <c r="C19">
        <v>17</v>
      </c>
      <c r="D19">
        <v>3.58</v>
      </c>
      <c r="E19">
        <v>46.158</v>
      </c>
      <c r="F19">
        <v>139.81</v>
      </c>
      <c r="I19">
        <f t="shared" si="1"/>
        <v>83.9183297519</v>
      </c>
      <c r="J19">
        <f t="shared" si="2"/>
        <v>60.94212202175325</v>
      </c>
      <c r="K19">
        <f t="shared" si="3"/>
        <v>406.2133969971941</v>
      </c>
      <c r="L19">
        <f t="shared" si="4"/>
        <v>429.6</v>
      </c>
      <c r="M19">
        <f t="shared" si="5"/>
        <v>79.13544132465125</v>
      </c>
      <c r="N19">
        <f t="shared" si="0"/>
        <v>0.32544227188081937</v>
      </c>
    </row>
    <row r="20" spans="1:14" ht="12.75">
      <c r="A20">
        <v>9000</v>
      </c>
      <c r="B20">
        <v>0.03</v>
      </c>
      <c r="C20">
        <v>18</v>
      </c>
      <c r="D20">
        <v>3.505</v>
      </c>
      <c r="E20">
        <v>45.235</v>
      </c>
      <c r="F20">
        <v>142.36</v>
      </c>
      <c r="I20">
        <f t="shared" si="1"/>
        <v>88.72187384437501</v>
      </c>
      <c r="J20">
        <f t="shared" si="2"/>
        <v>60.851020088175794</v>
      </c>
      <c r="K20">
        <f t="shared" si="3"/>
        <v>395.7751765838782</v>
      </c>
      <c r="L20">
        <f t="shared" si="4"/>
        <v>420.59999999999997</v>
      </c>
      <c r="M20">
        <f t="shared" si="5"/>
        <v>77.47757593377167</v>
      </c>
      <c r="N20">
        <f t="shared" si="0"/>
        <v>0.3384688540180695</v>
      </c>
    </row>
    <row r="21" spans="1:14" ht="12.75">
      <c r="A21">
        <v>9000</v>
      </c>
      <c r="B21">
        <v>0.03</v>
      </c>
      <c r="C21">
        <v>19</v>
      </c>
      <c r="D21">
        <v>3.91</v>
      </c>
      <c r="E21">
        <v>49.273</v>
      </c>
      <c r="F21">
        <v>126.15</v>
      </c>
      <c r="I21">
        <f t="shared" si="1"/>
        <v>61.300142122774986</v>
      </c>
      <c r="J21">
        <f t="shared" si="2"/>
        <v>39.830663674091</v>
      </c>
      <c r="K21">
        <f t="shared" si="3"/>
        <v>451.9234642060534</v>
      </c>
      <c r="L21">
        <f t="shared" si="4"/>
        <v>469.20000000000005</v>
      </c>
      <c r="M21">
        <f t="shared" si="5"/>
        <v>86.43004904452134</v>
      </c>
      <c r="N21">
        <f t="shared" si="0"/>
        <v>0.2688618925831202</v>
      </c>
    </row>
    <row r="22" spans="1:14" ht="12.75">
      <c r="A22">
        <v>9000</v>
      </c>
      <c r="B22">
        <v>0.03</v>
      </c>
      <c r="C22">
        <v>20</v>
      </c>
      <c r="D22">
        <v>3.932</v>
      </c>
      <c r="E22">
        <v>49.535</v>
      </c>
      <c r="F22">
        <v>133.8</v>
      </c>
      <c r="I22">
        <f t="shared" si="1"/>
        <v>68.24251856637501</v>
      </c>
      <c r="J22">
        <f t="shared" si="2"/>
        <v>42.12449556566851</v>
      </c>
      <c r="K22">
        <f t="shared" si="3"/>
        <v>452.47159645661736</v>
      </c>
      <c r="L22">
        <f t="shared" si="4"/>
        <v>471.84</v>
      </c>
      <c r="M22">
        <f t="shared" si="5"/>
        <v>86.916356225846</v>
      </c>
      <c r="N22">
        <f t="shared" si="0"/>
        <v>0.28357070193285866</v>
      </c>
    </row>
    <row r="23" spans="1:14" ht="12.75">
      <c r="A23">
        <v>9000</v>
      </c>
      <c r="B23">
        <v>0.03</v>
      </c>
      <c r="C23">
        <v>21</v>
      </c>
      <c r="D23">
        <v>4.093</v>
      </c>
      <c r="E23">
        <v>51.413</v>
      </c>
      <c r="F23">
        <v>68.8</v>
      </c>
      <c r="I23">
        <f t="shared" si="1"/>
        <v>-1.9880728712249862</v>
      </c>
      <c r="J23">
        <f t="shared" si="2"/>
        <v>-1.1687528064471029</v>
      </c>
      <c r="K23">
        <f t="shared" si="3"/>
        <v>486.31749464727255</v>
      </c>
      <c r="L23">
        <f t="shared" si="4"/>
        <v>491.15999999999997</v>
      </c>
      <c r="M23">
        <f t="shared" si="5"/>
        <v>90.47524059826748</v>
      </c>
      <c r="N23">
        <f t="shared" si="0"/>
        <v>0.1400765534652659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D1" sqref="D1"/>
    </sheetView>
  </sheetViews>
  <sheetFormatPr defaultColWidth="9.140625" defaultRowHeight="12.75"/>
  <cols>
    <col min="1" max="1" width="17.28125" style="0" customWidth="1"/>
    <col min="2" max="2" width="16.8515625" style="0" customWidth="1"/>
    <col min="3" max="3" width="18.8515625" style="0" customWidth="1"/>
    <col min="4" max="4" width="19.00390625" style="0" customWidth="1"/>
    <col min="5" max="5" width="6.57421875" style="0" customWidth="1"/>
    <col min="6" max="6" width="16.8515625" style="0" customWidth="1"/>
  </cols>
  <sheetData>
    <row r="1" spans="1:7" ht="12.75">
      <c r="A1" t="s">
        <v>4</v>
      </c>
      <c r="B1" t="s">
        <v>5</v>
      </c>
      <c r="C1" t="s">
        <v>2</v>
      </c>
      <c r="D1" t="s">
        <v>7</v>
      </c>
      <c r="E1" t="s">
        <v>3</v>
      </c>
      <c r="F1" t="s">
        <v>6</v>
      </c>
      <c r="G1" t="s">
        <v>20</v>
      </c>
    </row>
    <row r="2" spans="1:5" ht="12.75">
      <c r="A2">
        <v>15000</v>
      </c>
      <c r="B2">
        <v>0.06</v>
      </c>
      <c r="C2" t="s">
        <v>9</v>
      </c>
      <c r="E2">
        <v>120</v>
      </c>
    </row>
    <row r="3" spans="1:5" ht="12.75">
      <c r="A3">
        <v>15000</v>
      </c>
      <c r="B3">
        <v>0.06</v>
      </c>
      <c r="C3" t="s">
        <v>8</v>
      </c>
      <c r="E3">
        <v>120</v>
      </c>
    </row>
    <row r="4" spans="1:5" ht="12.75">
      <c r="A4">
        <v>15000</v>
      </c>
      <c r="B4">
        <v>0.06</v>
      </c>
      <c r="C4" t="s">
        <v>10</v>
      </c>
      <c r="E4">
        <v>120</v>
      </c>
    </row>
    <row r="5" spans="1:5" ht="12.75">
      <c r="A5">
        <v>15000</v>
      </c>
      <c r="B5">
        <v>0.06</v>
      </c>
      <c r="C5" t="s">
        <v>11</v>
      </c>
      <c r="E5">
        <v>120</v>
      </c>
    </row>
    <row r="6" spans="1:5" ht="12.75">
      <c r="A6">
        <v>15000</v>
      </c>
      <c r="B6">
        <v>0.06</v>
      </c>
      <c r="C6" t="s">
        <v>12</v>
      </c>
      <c r="E6">
        <v>120</v>
      </c>
    </row>
    <row r="7" spans="1:5" ht="12.75">
      <c r="A7">
        <v>15000</v>
      </c>
      <c r="B7">
        <v>0.06</v>
      </c>
      <c r="C7" t="s">
        <v>13</v>
      </c>
      <c r="E7">
        <v>120</v>
      </c>
    </row>
    <row r="8" spans="1:5" ht="12.75">
      <c r="A8">
        <v>15000</v>
      </c>
      <c r="B8">
        <v>0.06</v>
      </c>
      <c r="C8" t="s">
        <v>14</v>
      </c>
      <c r="E8">
        <v>120</v>
      </c>
    </row>
    <row r="9" spans="1:5" ht="12.75">
      <c r="A9">
        <v>15000</v>
      </c>
      <c r="B9">
        <v>0.06</v>
      </c>
      <c r="C9" t="s">
        <v>15</v>
      </c>
      <c r="E9">
        <v>120</v>
      </c>
    </row>
    <row r="10" spans="1:5" ht="12.75">
      <c r="A10">
        <v>15000</v>
      </c>
      <c r="B10">
        <v>0.06</v>
      </c>
      <c r="C10" t="s">
        <v>16</v>
      </c>
      <c r="E10">
        <v>120</v>
      </c>
    </row>
    <row r="11" spans="1:5" ht="12.75">
      <c r="A11">
        <v>15000</v>
      </c>
      <c r="B11">
        <v>0.06</v>
      </c>
      <c r="C11" t="s">
        <v>17</v>
      </c>
      <c r="E11">
        <v>120</v>
      </c>
    </row>
    <row r="12" spans="1:5" ht="12.75">
      <c r="A12">
        <v>15000</v>
      </c>
      <c r="B12">
        <v>0.06</v>
      </c>
      <c r="C12" t="s">
        <v>18</v>
      </c>
      <c r="E12">
        <v>120</v>
      </c>
    </row>
    <row r="13" spans="1:5" ht="12.75">
      <c r="A13">
        <v>15000</v>
      </c>
      <c r="B13">
        <v>0.06</v>
      </c>
      <c r="C13" t="s">
        <v>19</v>
      </c>
      <c r="E13">
        <v>120</v>
      </c>
    </row>
    <row r="15" spans="1:5" ht="12.75">
      <c r="A15">
        <v>15000</v>
      </c>
      <c r="B15">
        <v>0.03</v>
      </c>
      <c r="C15" t="s">
        <v>9</v>
      </c>
      <c r="E15">
        <v>120</v>
      </c>
    </row>
    <row r="16" spans="1:5" ht="12.75">
      <c r="A16">
        <v>15000</v>
      </c>
      <c r="B16">
        <v>0.03</v>
      </c>
      <c r="C16" t="s">
        <v>8</v>
      </c>
      <c r="E16">
        <v>120</v>
      </c>
    </row>
    <row r="17" spans="1:5" ht="12.75">
      <c r="A17">
        <v>15000</v>
      </c>
      <c r="B17">
        <v>0.03</v>
      </c>
      <c r="C17" t="s">
        <v>10</v>
      </c>
      <c r="E17">
        <v>120</v>
      </c>
    </row>
    <row r="18" spans="1:5" ht="12.75">
      <c r="A18">
        <v>15000</v>
      </c>
      <c r="B18">
        <v>0.03</v>
      </c>
      <c r="C18" t="s">
        <v>11</v>
      </c>
      <c r="E18">
        <v>120</v>
      </c>
    </row>
    <row r="19" spans="1:5" ht="12.75">
      <c r="A19">
        <v>15000</v>
      </c>
      <c r="B19">
        <v>0.03</v>
      </c>
      <c r="C19" t="s">
        <v>12</v>
      </c>
      <c r="E19">
        <v>120</v>
      </c>
    </row>
    <row r="20" spans="1:5" ht="12.75">
      <c r="A20">
        <v>15000</v>
      </c>
      <c r="B20">
        <v>0.03</v>
      </c>
      <c r="C20" t="s">
        <v>13</v>
      </c>
      <c r="E20">
        <v>120</v>
      </c>
    </row>
    <row r="21" spans="1:5" ht="12.75">
      <c r="A21">
        <v>15000</v>
      </c>
      <c r="B21">
        <v>0.03</v>
      </c>
      <c r="C21" t="s">
        <v>14</v>
      </c>
      <c r="E21">
        <v>120</v>
      </c>
    </row>
    <row r="22" spans="1:5" ht="12.75">
      <c r="A22">
        <v>15000</v>
      </c>
      <c r="B22">
        <v>0.03</v>
      </c>
      <c r="C22" t="s">
        <v>15</v>
      </c>
      <c r="E22">
        <v>120</v>
      </c>
    </row>
    <row r="23" spans="1:5" ht="12.75">
      <c r="A23">
        <v>15000</v>
      </c>
      <c r="B23">
        <v>0.03</v>
      </c>
      <c r="C23" t="s">
        <v>16</v>
      </c>
      <c r="E23">
        <v>120</v>
      </c>
    </row>
    <row r="24" spans="1:5" ht="12.75">
      <c r="A24">
        <v>15000</v>
      </c>
      <c r="B24">
        <v>0.03</v>
      </c>
      <c r="C24" t="s">
        <v>17</v>
      </c>
      <c r="E24">
        <v>120</v>
      </c>
    </row>
    <row r="25" spans="1:5" ht="12.75">
      <c r="A25">
        <v>15000</v>
      </c>
      <c r="B25">
        <v>0.03</v>
      </c>
      <c r="C25" t="s">
        <v>18</v>
      </c>
      <c r="E25">
        <v>120</v>
      </c>
    </row>
    <row r="26" spans="1:5" ht="12.75">
      <c r="A26">
        <v>15000</v>
      </c>
      <c r="B26">
        <v>0.03</v>
      </c>
      <c r="C26" t="s">
        <v>19</v>
      </c>
      <c r="E26">
        <v>120</v>
      </c>
    </row>
    <row r="28" spans="1:5" ht="12.75">
      <c r="A28">
        <v>12000</v>
      </c>
      <c r="B28">
        <v>0.03</v>
      </c>
      <c r="C28" t="s">
        <v>9</v>
      </c>
      <c r="E28">
        <v>120</v>
      </c>
    </row>
    <row r="29" spans="1:5" ht="12.75">
      <c r="A29">
        <v>12000</v>
      </c>
      <c r="B29">
        <v>0.03</v>
      </c>
      <c r="C29" t="s">
        <v>8</v>
      </c>
      <c r="E29">
        <v>120</v>
      </c>
    </row>
    <row r="30" spans="1:5" ht="12.75">
      <c r="A30">
        <v>12000</v>
      </c>
      <c r="B30">
        <v>0.03</v>
      </c>
      <c r="C30" t="s">
        <v>10</v>
      </c>
      <c r="E30">
        <v>120</v>
      </c>
    </row>
    <row r="31" spans="1:5" ht="12.75">
      <c r="A31">
        <v>12000</v>
      </c>
      <c r="B31">
        <v>0.03</v>
      </c>
      <c r="C31" t="s">
        <v>11</v>
      </c>
      <c r="E31">
        <v>120</v>
      </c>
    </row>
    <row r="32" spans="1:5" ht="12.75">
      <c r="A32">
        <v>12000</v>
      </c>
      <c r="B32">
        <v>0.03</v>
      </c>
      <c r="C32" t="s">
        <v>12</v>
      </c>
      <c r="E32">
        <v>120</v>
      </c>
    </row>
    <row r="33" spans="1:5" ht="12.75">
      <c r="A33">
        <v>12000</v>
      </c>
      <c r="B33">
        <v>0.03</v>
      </c>
      <c r="C33" t="s">
        <v>13</v>
      </c>
      <c r="E33">
        <v>120</v>
      </c>
    </row>
    <row r="34" spans="1:5" ht="12.75">
      <c r="A34">
        <v>12000</v>
      </c>
      <c r="B34">
        <v>0.03</v>
      </c>
      <c r="C34" t="s">
        <v>14</v>
      </c>
      <c r="E34">
        <v>120</v>
      </c>
    </row>
    <row r="35" spans="1:5" ht="12.75">
      <c r="A35">
        <v>12000</v>
      </c>
      <c r="B35">
        <v>0.03</v>
      </c>
      <c r="C35" t="s">
        <v>15</v>
      </c>
      <c r="E35">
        <v>120</v>
      </c>
    </row>
    <row r="36" spans="1:5" ht="12.75">
      <c r="A36">
        <v>12000</v>
      </c>
      <c r="B36">
        <v>0.03</v>
      </c>
      <c r="C36" t="s">
        <v>16</v>
      </c>
      <c r="E36">
        <v>120</v>
      </c>
    </row>
    <row r="37" spans="1:5" ht="12.75">
      <c r="A37">
        <v>12000</v>
      </c>
      <c r="B37">
        <v>0.03</v>
      </c>
      <c r="C37" t="s">
        <v>17</v>
      </c>
      <c r="E37">
        <v>120</v>
      </c>
    </row>
    <row r="38" spans="1:5" ht="12.75">
      <c r="A38">
        <v>12000</v>
      </c>
      <c r="B38">
        <v>0.03</v>
      </c>
      <c r="C38" t="s">
        <v>18</v>
      </c>
      <c r="E38">
        <v>120</v>
      </c>
    </row>
    <row r="39" spans="1:5" ht="12.75">
      <c r="A39">
        <v>12000</v>
      </c>
      <c r="B39">
        <v>0.03</v>
      </c>
      <c r="C39" t="s">
        <v>19</v>
      </c>
      <c r="E39">
        <v>120</v>
      </c>
    </row>
    <row r="41" spans="1:5" ht="12.75">
      <c r="A41">
        <v>9000</v>
      </c>
      <c r="B41">
        <v>0.03</v>
      </c>
      <c r="C41" t="s">
        <v>9</v>
      </c>
      <c r="E41">
        <v>120</v>
      </c>
    </row>
    <row r="42" spans="1:5" ht="12.75">
      <c r="A42">
        <v>9000</v>
      </c>
      <c r="B42">
        <v>0.03</v>
      </c>
      <c r="C42" t="s">
        <v>8</v>
      </c>
      <c r="E42">
        <v>120</v>
      </c>
    </row>
    <row r="43" spans="1:5" ht="12.75">
      <c r="A43">
        <v>9000</v>
      </c>
      <c r="B43">
        <v>0.03</v>
      </c>
      <c r="C43" t="s">
        <v>10</v>
      </c>
      <c r="E43">
        <v>120</v>
      </c>
    </row>
    <row r="44" spans="1:5" ht="12.75">
      <c r="A44">
        <v>9000</v>
      </c>
      <c r="B44">
        <v>0.03</v>
      </c>
      <c r="C44" t="s">
        <v>11</v>
      </c>
      <c r="E44">
        <v>120</v>
      </c>
    </row>
    <row r="45" spans="1:5" ht="12.75">
      <c r="A45">
        <v>9000</v>
      </c>
      <c r="B45">
        <v>0.03</v>
      </c>
      <c r="C45" t="s">
        <v>12</v>
      </c>
      <c r="E45">
        <v>120</v>
      </c>
    </row>
    <row r="46" spans="1:5" ht="12.75">
      <c r="A46">
        <v>9000</v>
      </c>
      <c r="B46">
        <v>0.03</v>
      </c>
      <c r="C46" t="s">
        <v>13</v>
      </c>
      <c r="E46">
        <v>120</v>
      </c>
    </row>
    <row r="47" spans="1:5" ht="12.75">
      <c r="A47">
        <v>9000</v>
      </c>
      <c r="B47">
        <v>0.03</v>
      </c>
      <c r="C47" t="s">
        <v>14</v>
      </c>
      <c r="E47">
        <v>120</v>
      </c>
    </row>
    <row r="48" spans="1:5" ht="12.75">
      <c r="A48">
        <v>9000</v>
      </c>
      <c r="B48">
        <v>0.03</v>
      </c>
      <c r="C48" t="s">
        <v>15</v>
      </c>
      <c r="E48">
        <v>120</v>
      </c>
    </row>
    <row r="49" spans="1:5" ht="12.75">
      <c r="A49">
        <v>9000</v>
      </c>
      <c r="B49">
        <v>0.03</v>
      </c>
      <c r="C49" t="s">
        <v>16</v>
      </c>
      <c r="E49">
        <v>120</v>
      </c>
    </row>
    <row r="50" spans="1:5" ht="12.75">
      <c r="A50">
        <v>9000</v>
      </c>
      <c r="B50">
        <v>0.03</v>
      </c>
      <c r="C50" t="s">
        <v>17</v>
      </c>
      <c r="E50">
        <v>120</v>
      </c>
    </row>
    <row r="51" spans="1:5" ht="12.75">
      <c r="A51">
        <v>9000</v>
      </c>
      <c r="B51">
        <v>0.03</v>
      </c>
      <c r="C51" t="s">
        <v>18</v>
      </c>
      <c r="E51">
        <v>120</v>
      </c>
    </row>
    <row r="52" spans="1:5" ht="12.75">
      <c r="A52">
        <v>9000</v>
      </c>
      <c r="B52">
        <v>0.03</v>
      </c>
      <c r="C52" t="s">
        <v>19</v>
      </c>
      <c r="E52">
        <v>120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Advanced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TERRYF</dc:creator>
  <cp:keywords/>
  <dc:description/>
  <cp:lastModifiedBy>Bill Gates</cp:lastModifiedBy>
  <cp:lastPrinted>2000-09-16T17:29:49Z</cp:lastPrinted>
  <dcterms:created xsi:type="dcterms:W3CDTF">2000-09-05T19:18:06Z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