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6140" windowHeight="13170" activeTab="0"/>
  </bookViews>
  <sheets>
    <sheet name="Sheet1" sheetId="1" r:id="rId1"/>
  </sheets>
  <externalReferences>
    <externalReference r:id="rId4"/>
  </externalReferences>
  <definedNames>
    <definedName name="PI">'[1]20 AWG'!$B$1</definedName>
  </definedNames>
  <calcPr fullCalcOnLoad="1"/>
</workbook>
</file>

<file path=xl/sharedStrings.xml><?xml version="1.0" encoding="utf-8"?>
<sst xmlns="http://schemas.openxmlformats.org/spreadsheetml/2006/main" count="24" uniqueCount="24">
  <si>
    <t>L in microhenries</t>
  </si>
  <si>
    <t>d - width of spiral</t>
  </si>
  <si>
    <t>r - radius to center of spiral</t>
  </si>
  <si>
    <t>diameter of outside turn</t>
  </si>
  <si>
    <t>length of tubing - one spiral</t>
  </si>
  <si>
    <t>Diameter of tubing</t>
  </si>
  <si>
    <t>separation of turns</t>
  </si>
  <si>
    <t>Number of turns per spiral</t>
  </si>
  <si>
    <t>Radius inner turn</t>
  </si>
  <si>
    <t>Separation of spirals</t>
  </si>
  <si>
    <t>length     TOTAL</t>
  </si>
  <si>
    <t>n            TOTAL</t>
  </si>
  <si>
    <t>L            TOTAL</t>
  </si>
  <si>
    <t>length     L1C, L2C</t>
  </si>
  <si>
    <t>n            L1C, L2C</t>
  </si>
  <si>
    <t>L            L1C, L2C</t>
  </si>
  <si>
    <t>length     CENTER</t>
  </si>
  <si>
    <t>n            CENTER</t>
  </si>
  <si>
    <t>L            CENTER</t>
  </si>
  <si>
    <t>L            MUTUAL</t>
  </si>
  <si>
    <t>L            L1, L2</t>
  </si>
  <si>
    <t>L            Two flat spirals</t>
  </si>
  <si>
    <t>Enter values in red only.</t>
  </si>
  <si>
    <t>Developed by Pete Komen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</si>
</sst>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la%20cal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ler"/>
      <sheetName val="Sheet1"/>
      <sheetName val="Chokes"/>
      <sheetName val="MMC"/>
      <sheetName val="PFC"/>
      <sheetName val="primaries"/>
      <sheetName val="Wire"/>
      <sheetName val="XFMR"/>
      <sheetName val="20 AWG"/>
      <sheetName val="26 AWG"/>
      <sheetName val="28 AWG"/>
      <sheetName val="Lf Coil"/>
      <sheetName val="7.5-30"/>
      <sheetName val="7.5-30HF"/>
      <sheetName val="9-30"/>
      <sheetName val="12-60ML"/>
      <sheetName val="Erik coil"/>
      <sheetName val="Mike Coil"/>
      <sheetName val="12-60FP"/>
      <sheetName val="12-120"/>
      <sheetName val="15-30"/>
      <sheetName val="15-60"/>
      <sheetName val="Cone Primary"/>
      <sheetName val="cone 2 Calc"/>
    </sheetNames>
    <sheetDataSet>
      <sheetData sheetId="8">
        <row r="1">
          <cell r="B1">
            <v>3.14159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tabSelected="1" workbookViewId="0" topLeftCell="A1">
      <selection activeCell="A27" sqref="A27"/>
    </sheetView>
  </sheetViews>
  <sheetFormatPr defaultColWidth="9.140625" defaultRowHeight="12.75"/>
  <cols>
    <col min="1" max="1" width="26.421875" style="0" customWidth="1"/>
    <col min="2" max="2" width="12.28125" style="0" customWidth="1"/>
  </cols>
  <sheetData>
    <row r="1" ht="12.75">
      <c r="A1" t="s">
        <v>22</v>
      </c>
    </row>
    <row r="2" ht="12.75">
      <c r="A2" t="s">
        <v>0</v>
      </c>
    </row>
    <row r="3" spans="1:2" ht="12.75">
      <c r="A3" t="s">
        <v>1</v>
      </c>
      <c r="B3">
        <f>B10*B8+(B10-1)*B9</f>
        <v>5.25</v>
      </c>
    </row>
    <row r="4" spans="1:2" ht="12.75">
      <c r="A4" t="s">
        <v>2</v>
      </c>
      <c r="B4">
        <f>B11+(B3/2)</f>
        <v>7.625</v>
      </c>
    </row>
    <row r="5" spans="1:2" ht="12.75">
      <c r="A5" t="s">
        <v>3</v>
      </c>
      <c r="B5">
        <f>2*(B11+B3)</f>
        <v>20.5</v>
      </c>
    </row>
    <row r="6" spans="1:2" ht="12.75">
      <c r="A6" t="s">
        <v>4</v>
      </c>
      <c r="B6" s="1">
        <f>2*PI()*B4</f>
        <v>47.909287967244346</v>
      </c>
    </row>
    <row r="8" spans="1:2" ht="12.75">
      <c r="A8" t="s">
        <v>5</v>
      </c>
      <c r="B8" s="2">
        <v>0.25</v>
      </c>
    </row>
    <row r="9" spans="1:2" ht="12.75">
      <c r="A9" t="s">
        <v>6</v>
      </c>
      <c r="B9" s="2">
        <v>0.25</v>
      </c>
    </row>
    <row r="10" spans="1:2" ht="12.75">
      <c r="A10" t="s">
        <v>7</v>
      </c>
      <c r="B10" s="2">
        <v>11</v>
      </c>
    </row>
    <row r="11" spans="1:2" ht="12.75">
      <c r="A11" t="s">
        <v>8</v>
      </c>
      <c r="B11" s="2">
        <v>5</v>
      </c>
    </row>
    <row r="12" spans="1:2" ht="12.75">
      <c r="A12" t="s">
        <v>9</v>
      </c>
      <c r="B12" s="2">
        <v>0.5</v>
      </c>
    </row>
    <row r="13" spans="1:2" ht="12.75">
      <c r="A13" t="s">
        <v>10</v>
      </c>
      <c r="B13">
        <f>B12+2*B8</f>
        <v>1</v>
      </c>
    </row>
    <row r="14" spans="1:2" ht="12.75">
      <c r="A14" t="s">
        <v>11</v>
      </c>
      <c r="B14">
        <f>B13/B8*B10</f>
        <v>44</v>
      </c>
    </row>
    <row r="15" spans="1:2" ht="12.75">
      <c r="A15" t="s">
        <v>12</v>
      </c>
      <c r="B15" s="3">
        <f>(0.8*B4^2*B14^2)/(6*B4+9*B13+10*B3)</f>
        <v>839.6102564102565</v>
      </c>
    </row>
    <row r="16" spans="1:2" ht="12.75">
      <c r="A16" t="s">
        <v>13</v>
      </c>
      <c r="B16">
        <f>B12+B8</f>
        <v>0.75</v>
      </c>
    </row>
    <row r="17" spans="1:2" ht="12.75">
      <c r="A17" t="s">
        <v>14</v>
      </c>
      <c r="B17">
        <f>B16/B8*B10</f>
        <v>33</v>
      </c>
    </row>
    <row r="18" spans="1:2" ht="12.75">
      <c r="A18" t="s">
        <v>15</v>
      </c>
      <c r="B18" s="3">
        <f>(0.8*B4^2*B17^2)/(6*B4+9*B16+10*B3)</f>
        <v>482.40107142857147</v>
      </c>
    </row>
    <row r="19" spans="1:2" ht="12.75">
      <c r="A19" t="s">
        <v>16</v>
      </c>
      <c r="B19">
        <f>B12</f>
        <v>0.5</v>
      </c>
    </row>
    <row r="20" spans="1:2" ht="12.75">
      <c r="A20" t="s">
        <v>17</v>
      </c>
      <c r="B20">
        <f>B19/B8*B10</f>
        <v>22</v>
      </c>
    </row>
    <row r="21" spans="1:2" ht="12.75">
      <c r="A21" t="s">
        <v>18</v>
      </c>
      <c r="B21" s="3">
        <f>(0.8*B4^2*B20^2)/(6*B4+9*B19+10*B3)</f>
        <v>219.0953771289538</v>
      </c>
    </row>
    <row r="22" spans="1:2" ht="12.75">
      <c r="A22" t="s">
        <v>19</v>
      </c>
      <c r="B22" s="3">
        <f>(B15+B21-2*B18)/2</f>
        <v>46.9517453410337</v>
      </c>
    </row>
    <row r="23" spans="1:2" ht="12.75">
      <c r="A23" t="s">
        <v>20</v>
      </c>
      <c r="B23" s="3">
        <f>(B4^2*B10^2)/(8*B4+11*B3)</f>
        <v>59.242236842105264</v>
      </c>
    </row>
    <row r="24" spans="1:2" ht="12.75">
      <c r="A24" t="s">
        <v>21</v>
      </c>
      <c r="B24" s="3">
        <f>2*B23+2*B22</f>
        <v>212.3879643662779</v>
      </c>
    </row>
    <row r="26" ht="12.75">
      <c r="A26" t="s">
        <v>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 Komen</dc:creator>
  <cp:keywords/>
  <dc:description/>
  <cp:lastModifiedBy>Pete Komen</cp:lastModifiedBy>
  <dcterms:created xsi:type="dcterms:W3CDTF">2001-07-09T02:11:58Z</dcterms:created>
  <dcterms:modified xsi:type="dcterms:W3CDTF">2001-07-09T02:24:57Z</dcterms:modified>
  <cp:category/>
  <cp:version/>
  <cp:contentType/>
  <cp:contentStatus/>
</cp:coreProperties>
</file>